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25" windowHeight="7560" activeTab="6"/>
  </bookViews>
  <sheets>
    <sheet name="תנאי סף" sheetId="1" r:id="rId1"/>
    <sheet name="איכות" sheetId="2" r:id="rId2"/>
    <sheet name="המלצות" sheetId="9" r:id="rId3"/>
    <sheet name="תוצרים" sheetId="8" r:id="rId4"/>
    <sheet name="ראיון" sheetId="6" r:id="rId5"/>
    <sheet name="מחיר וסיכום" sheetId="3" r:id="rId6"/>
    <sheet name="אישור נגישות לקובץ" sheetId="10" r:id="rId7"/>
  </sheets>
  <definedNames>
    <definedName name="_Ref381015046" localSheetId="0">'תנאי סף'!#REF!</definedName>
    <definedName name="_Ref404259197" localSheetId="0">'תנאי סף'!$D$17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 i="2" l="1"/>
  <c r="H5" i="2"/>
  <c r="F5" i="2"/>
  <c r="J18" i="3" l="1"/>
  <c r="J17" i="3"/>
  <c r="J16" i="3"/>
  <c r="J15" i="3"/>
  <c r="J14" i="3"/>
  <c r="J13" i="3"/>
  <c r="J12" i="3"/>
  <c r="J11" i="3"/>
  <c r="J10" i="3"/>
  <c r="J9" i="3"/>
  <c r="J8" i="3"/>
  <c r="J7" i="3"/>
  <c r="J6" i="3"/>
  <c r="H18" i="3"/>
  <c r="H17" i="3"/>
  <c r="H16" i="3"/>
  <c r="H15" i="3"/>
  <c r="H14" i="3"/>
  <c r="H13" i="3"/>
  <c r="H12" i="3"/>
  <c r="H11" i="3"/>
  <c r="H10" i="3"/>
  <c r="H9" i="3"/>
  <c r="H8" i="3"/>
  <c r="H7" i="3"/>
  <c r="H6" i="3"/>
  <c r="F18" i="3"/>
  <c r="F17" i="3"/>
  <c r="F16" i="3"/>
  <c r="F15" i="3"/>
  <c r="F14" i="3"/>
  <c r="F13" i="3"/>
  <c r="F12" i="3"/>
  <c r="F11" i="3"/>
  <c r="F10" i="3"/>
  <c r="F9" i="3"/>
  <c r="F8" i="3"/>
  <c r="F7" i="3"/>
  <c r="F6" i="3"/>
  <c r="D30" i="3"/>
  <c r="G13" i="6"/>
  <c r="I10" i="2" s="1"/>
  <c r="J10" i="2" s="1"/>
  <c r="E13" i="6"/>
  <c r="E10" i="2" s="1"/>
  <c r="F10" i="2" s="1"/>
  <c r="F13" i="6"/>
  <c r="G10" i="2" s="1"/>
  <c r="H10" i="2" s="1"/>
  <c r="D13" i="6"/>
  <c r="R8" i="8"/>
  <c r="R7" i="8"/>
  <c r="R6" i="8"/>
  <c r="P9" i="8"/>
  <c r="N9" i="8"/>
  <c r="L9" i="8"/>
  <c r="S9" i="8"/>
  <c r="U9" i="8"/>
  <c r="W9" i="8"/>
  <c r="Y7" i="8"/>
  <c r="Y6" i="8"/>
  <c r="Y8" i="8"/>
  <c r="K6" i="8"/>
  <c r="K7" i="8"/>
  <c r="K8" i="8"/>
  <c r="I9" i="8"/>
  <c r="G9" i="8"/>
  <c r="E9" i="8"/>
  <c r="D10" i="8"/>
  <c r="P11" i="9"/>
  <c r="L13" i="9"/>
  <c r="L11" i="9"/>
  <c r="P13" i="9"/>
  <c r="P12" i="9"/>
  <c r="P10" i="9"/>
  <c r="L12" i="9"/>
  <c r="L10" i="9"/>
  <c r="H13" i="9"/>
  <c r="H12" i="9"/>
  <c r="H11" i="9"/>
  <c r="H10" i="9"/>
  <c r="I19" i="3" l="1"/>
  <c r="H25" i="3" s="1"/>
  <c r="G19" i="3"/>
  <c r="G25" i="3" s="1"/>
  <c r="E19" i="3"/>
  <c r="F25" i="3" s="1"/>
  <c r="S10" i="8"/>
  <c r="I7" i="2" s="1"/>
  <c r="J7" i="2" s="1"/>
  <c r="K9" i="8"/>
  <c r="R9" i="8"/>
  <c r="Y9" i="8"/>
  <c r="L10" i="8"/>
  <c r="G7" i="2" s="1"/>
  <c r="H7" i="2" s="1"/>
  <c r="E10" i="8"/>
  <c r="E7" i="2" s="1"/>
  <c r="F7" i="2" s="1"/>
  <c r="P5" i="9"/>
  <c r="M14" i="9"/>
  <c r="I6" i="2" s="1"/>
  <c r="J6" i="2" s="1"/>
  <c r="L5" i="9"/>
  <c r="H5" i="9"/>
  <c r="I14" i="9"/>
  <c r="G6" i="2" s="1"/>
  <c r="H6" i="2" s="1"/>
  <c r="E14" i="9"/>
  <c r="E6" i="2" s="1"/>
  <c r="F6" i="2" s="1"/>
  <c r="F26" i="3" l="1"/>
  <c r="F29" i="3" s="1"/>
  <c r="G26" i="3"/>
  <c r="G29" i="3" s="1"/>
  <c r="H26" i="3"/>
  <c r="H29" i="3" s="1"/>
  <c r="S3" i="8"/>
  <c r="L3" i="8"/>
  <c r="D14" i="9"/>
  <c r="D11" i="2" l="1"/>
  <c r="G11" i="2" l="1"/>
  <c r="I11" i="2"/>
  <c r="E3" i="8"/>
  <c r="I12" i="2" l="1"/>
  <c r="H28" i="3"/>
  <c r="H30" i="3" s="1"/>
  <c r="G12" i="2"/>
  <c r="G28" i="3"/>
  <c r="G30" i="3" s="1"/>
  <c r="E11" i="2"/>
  <c r="E12" i="2" l="1"/>
  <c r="F28" i="3"/>
  <c r="F30" i="3" s="1"/>
  <c r="I3" i="2"/>
  <c r="G3" i="2"/>
  <c r="E3" i="2" l="1"/>
</calcChain>
</file>

<file path=xl/comments1.xml><?xml version="1.0" encoding="utf-8"?>
<comments xmlns="http://schemas.openxmlformats.org/spreadsheetml/2006/main">
  <authors>
    <author>Ofer Carmi</author>
  </authors>
  <commentList>
    <comment ref="E6" authorId="0">
      <text>
        <r>
          <rPr>
            <b/>
            <sz val="9"/>
            <color indexed="81"/>
            <rFont val="Tahoma"/>
            <family val="2"/>
          </rPr>
          <t>Ofer Carmi:</t>
        </r>
        <r>
          <rPr>
            <sz val="9"/>
            <color indexed="81"/>
            <rFont val="Tahoma"/>
            <family val="2"/>
          </rPr>
          <t xml:space="preserve">
לנימוק ראו לשונית המלצות</t>
        </r>
      </text>
    </comment>
    <comment ref="E7" authorId="0">
      <text>
        <r>
          <rPr>
            <b/>
            <sz val="9"/>
            <color indexed="81"/>
            <rFont val="Tahoma"/>
            <family val="2"/>
          </rPr>
          <t>Ofer Carmi:</t>
        </r>
        <r>
          <rPr>
            <sz val="9"/>
            <color indexed="81"/>
            <rFont val="Tahoma"/>
            <family val="2"/>
          </rPr>
          <t xml:space="preserve">
לנימוק ראו לשונית תוצרים
</t>
        </r>
      </text>
    </comment>
    <comment ref="E10" authorId="0">
      <text>
        <r>
          <rPr>
            <b/>
            <sz val="9"/>
            <color indexed="81"/>
            <rFont val="Tahoma"/>
            <family val="2"/>
          </rPr>
          <t>Ofer Carmi:</t>
        </r>
        <r>
          <rPr>
            <sz val="9"/>
            <color indexed="81"/>
            <rFont val="Tahoma"/>
            <family val="2"/>
          </rPr>
          <t xml:space="preserve">
לנימוק ראו לשונית ראיון
</t>
        </r>
      </text>
    </comment>
    <comment ref="D12" authorId="0">
      <text>
        <r>
          <rPr>
            <sz val="9"/>
            <color indexed="81"/>
            <rFont val="Tahoma"/>
            <family val="2"/>
          </rPr>
          <t xml:space="preserve">המזמין רשאי לפי שיקול דעתו הבלעדי שלא לפסול הצעות שציון האיכות המשוקלל שלהן נמוך מ-60%, אך לא מ-50%.
 </t>
        </r>
      </text>
    </comment>
  </commentList>
</comments>
</file>

<file path=xl/sharedStrings.xml><?xml version="1.0" encoding="utf-8"?>
<sst xmlns="http://schemas.openxmlformats.org/spreadsheetml/2006/main" count="224" uniqueCount="173">
  <si>
    <t>שם המציע:</t>
  </si>
  <si>
    <t>שם איש הקשר:</t>
  </si>
  <si>
    <t>טלפון:</t>
  </si>
  <si>
    <t>מס' סעיף</t>
  </si>
  <si>
    <t>כתובת דוא"ל</t>
  </si>
  <si>
    <t>תנאי סף מנהליים</t>
  </si>
  <si>
    <t>תנאי סף מקצועיים</t>
  </si>
  <si>
    <t xml:space="preserve">עומד בכל תנאי-הסף </t>
  </si>
  <si>
    <t>מסמכים נדרשים להוכחת עמידה בתנאי הסף</t>
  </si>
  <si>
    <t>הנבדק</t>
  </si>
  <si>
    <t>המציע</t>
  </si>
  <si>
    <t>ניקוד</t>
  </si>
  <si>
    <t>ציון איכות</t>
  </si>
  <si>
    <t>ציון מחיר</t>
  </si>
  <si>
    <t>סה"כ ציון</t>
  </si>
  <si>
    <t>דירוג המציעים</t>
  </si>
  <si>
    <t>מס' הצעה</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</si>
  <si>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</si>
  <si>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6.2</t>
  </si>
  <si>
    <t>6.2.2.1</t>
  </si>
  <si>
    <t>הסעיף:</t>
  </si>
  <si>
    <t>סף איכות:</t>
  </si>
  <si>
    <t>ציון איכות:</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</si>
  <si>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</si>
  <si>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מספר הסעיף:</t>
  </si>
  <si>
    <t>קריטריון:</t>
  </si>
  <si>
    <t>ח.פ./ת"ז</t>
  </si>
  <si>
    <t>מס' הצעה:</t>
  </si>
  <si>
    <t>6.1</t>
  </si>
  <si>
    <t>ממוצע:</t>
  </si>
  <si>
    <t>שם המראיין / 
ניקוד לסעיף:</t>
  </si>
  <si>
    <t>מנהל הפרויקט:</t>
  </si>
  <si>
    <t>6.1.1</t>
  </si>
  <si>
    <t>6.1.2</t>
  </si>
  <si>
    <t xml:space="preserve">המציע הינו גוף משפטי מאוגד הרשום ברשם רשמי בישראל. </t>
  </si>
  <si>
    <t>6.1.3</t>
  </si>
  <si>
    <t>6.1.4</t>
  </si>
  <si>
    <t>סעיף:</t>
  </si>
  <si>
    <t xml:space="preserve">המציע </t>
  </si>
  <si>
    <t>6.2.2.2</t>
  </si>
  <si>
    <t>6.2.3.1</t>
  </si>
  <si>
    <t>6.2.3.2</t>
  </si>
  <si>
    <t>ציון:</t>
  </si>
  <si>
    <t>נימוק:</t>
  </si>
  <si>
    <t>פרמטר:</t>
  </si>
  <si>
    <t>סה"כ נק' מניקוד האיכות:</t>
  </si>
  <si>
    <t>מס' מציע:</t>
  </si>
  <si>
    <t>מנהל הפרויקט</t>
  </si>
  <si>
    <t>מתודולוגית ושיטת העבודה שיציג לשם ביצוע השירותים</t>
  </si>
  <si>
    <t>דיוק בשימוש במונחים מקצועיים מעולם התוכן</t>
  </si>
  <si>
    <t>ניקוד לציון האיכות:</t>
  </si>
  <si>
    <t>הגורם הנבחן:</t>
  </si>
  <si>
    <t>A</t>
  </si>
  <si>
    <t>B</t>
  </si>
  <si>
    <t>כן</t>
  </si>
  <si>
    <t>לא</t>
  </si>
  <si>
    <t>פרטי הממליץ</t>
  </si>
  <si>
    <t>הלקוח/חברה:</t>
  </si>
  <si>
    <t>איש הקשר:</t>
  </si>
  <si>
    <t>תאריך השיחה:</t>
  </si>
  <si>
    <t>טלפון 1:</t>
  </si>
  <si>
    <t>טלפון 2:</t>
  </si>
  <si>
    <t>סה"כ:</t>
  </si>
  <si>
    <t xml:space="preserve">            עמידה בלוחות זמנים </t>
  </si>
  <si>
    <t xml:space="preserve">              שירותיות, גמישות והיענות לצרכי הלקוח </t>
  </si>
  <si>
    <t xml:space="preserve">               התרשמות כללית </t>
  </si>
  <si>
    <t>פרטי המציע:</t>
  </si>
  <si>
    <t>הקריטריונים (ציון מ 1-10)</t>
  </si>
  <si>
    <t>תוצר 1: ________________</t>
  </si>
  <si>
    <t>תוצר 2: ________________</t>
  </si>
  <si>
    <t>ראיונות שנערכו ביום ___________</t>
  </si>
  <si>
    <t>סיכום ציון כולל:</t>
  </si>
  <si>
    <t>6.2.1.1</t>
  </si>
  <si>
    <t>6.2.2.3</t>
  </si>
  <si>
    <t>מפתחי תוכן</t>
  </si>
  <si>
    <t>6.2.3.2.1</t>
  </si>
  <si>
    <t>6.2.3.2.2</t>
  </si>
  <si>
    <t>6.2.3.2.3</t>
  </si>
  <si>
    <t>13.6.1.2</t>
  </si>
  <si>
    <t>13.6.1.1</t>
  </si>
  <si>
    <t>              איכות תוצרי תוכן שנמסרו למזמין</t>
  </si>
  <si>
    <t>13.6.2</t>
  </si>
  <si>
    <t>צורת כתיבה מעניינת, יצירתית, חוויתית ומסקרנת</t>
  </si>
  <si>
    <t xml:space="preserve">סה"כ לסעיף 13.6.2 </t>
  </si>
  <si>
    <t>תוצר 3: ________________</t>
  </si>
  <si>
    <t>ציון מנורמל:</t>
  </si>
  <si>
    <t>משקל לקריטריון:</t>
  </si>
  <si>
    <t>13.6.3.2.1</t>
  </si>
  <si>
    <t>13.6.3.1.1</t>
  </si>
  <si>
    <t>13.6.3.1.2</t>
  </si>
  <si>
    <t>13.6.3.2.2</t>
  </si>
  <si>
    <t>13.6.3.2.3</t>
  </si>
  <si>
    <t>מפתחי התוכן הנבחנים</t>
  </si>
  <si>
    <t>13.6.3.2.4</t>
  </si>
  <si>
    <t>התרשמות כללית מהצוות המוצע</t>
  </si>
  <si>
    <t>יכולת מוכחת בניהול פרויקטים דומים בעבר</t>
  </si>
  <si>
    <t>ידע מקצועי שיציג צוות מפתחי התוכן בתחומי המדעים</t>
  </si>
  <si>
    <t>הערכת יכולת מפתחי התוכן לספק את התוצרים הנדרשים בצורה מיטבית בתחומי התוכן הנדרשים במכרז</t>
  </si>
  <si>
    <t>סה"כ ניקוד</t>
  </si>
  <si>
    <t>מפתחי התוכן:</t>
  </si>
  <si>
    <t>כמות נדרשת משוערת לשנה</t>
  </si>
  <si>
    <t>מכפלה</t>
  </si>
  <si>
    <t>חידוני טריוויה</t>
  </si>
  <si>
    <t xml:space="preserve">כוכבים בחוץ </t>
  </si>
  <si>
    <t>שם הרכיב</t>
  </si>
  <si>
    <t>השתלמויות מורים</t>
  </si>
  <si>
    <t>Q</t>
  </si>
  <si>
    <t>ערך אנציקלופדי</t>
  </si>
  <si>
    <t>יחידת התפוקה</t>
  </si>
  <si>
    <t>תחרות מתוקשבת מבוססת שירות או תוצר</t>
  </si>
  <si>
    <t>שעת יועץ נוספת</t>
  </si>
  <si>
    <t>שעת עבודה</t>
  </si>
  <si>
    <t xml:space="preserve">סה"כ הצעת מחיר בש"ח </t>
  </si>
  <si>
    <r>
      <rPr>
        <b/>
        <sz val="12"/>
        <rFont val="David"/>
        <family val="2"/>
      </rPr>
      <t xml:space="preserve">ניסיון בפיתוח תוכן חינוכי בתחומים המצויינים בסעיף 2.15 לעיל </t>
    </r>
    <r>
      <rPr>
        <sz val="12"/>
        <rFont val="David"/>
        <family val="2"/>
      </rPr>
      <t xml:space="preserve">כל פרויקט העומד בתנאי הסף 6.2.1.1 בשש השנים האחרונות, שעסק ספציפית בתחומים המצוינים בסעיף 2.15 לעיל יקבל ניקוד של 2 נק' ועד לניקוד מקסימלי של 20 נק' עבור 10 פרויקטים סה"כ
</t>
    </r>
  </si>
  <si>
    <r>
      <rPr>
        <b/>
        <sz val="12"/>
        <rFont val="David"/>
        <family val="2"/>
      </rPr>
      <t>שביעות רצון לקוחות מעבודות קודמות של המציע</t>
    </r>
    <r>
      <rPr>
        <sz val="12"/>
        <rFont val="David"/>
        <family val="2"/>
      </rPr>
      <t xml:space="preserve">
המציע יציין בנספח ב' 2 את כל פרטי נלקוחות ואת פרטי ההתקשרות עמם. אשר להם סיפק שירות הדומה לשירותים הניתנים במסגרת מכרז זה. הלקוחות יעניקו למציע ציון מספרי מ-1 עד 10 בכל אחד מהקריטריונים המפורטים להלן. ציונים אלו ישוקללו בהתאם למשקולות שלעיל. הציון הכללי עבור סעיף זה יורכב מממוצע הציונים המשוקללים על ידי הלקוחות.
</t>
    </r>
  </si>
  <si>
    <t>תוצרים לדוגמא</t>
  </si>
  <si>
    <r>
      <rPr>
        <b/>
        <sz val="12"/>
        <rFont val="David"/>
        <family val="2"/>
      </rPr>
      <t>תוצרים לדוגמא-</t>
    </r>
    <r>
      <rPr>
        <sz val="12"/>
        <rFont val="David"/>
        <family val="2"/>
      </rPr>
      <t xml:space="preserve"> להצעת המציע יצורפו 3 תוצרים (בפורמט חוברת קשיחה, לא יותר מ-2 עמ' כל תוצר) של תוכן חינוכי או עיתונאי בתחומים הנדרשים בסעיף 2.15, שהפיקו יועצי התוכן בעבר- אחד לכל מפתח תוכן, התוצרים הנדרשים הינם (נדרש אחד מכל סוג): מערך פעילות, מערך שיעור, כתבה בפורמט מגזיני ארוך. וועדה מקצועית מטעם המשרד תנקד את התוצרים הלוו ע"פ קריטריונים בהתאם לקריטריונים שבלשונית "תוצרים"</t>
    </r>
  </si>
  <si>
    <t>13.6.3</t>
  </si>
  <si>
    <t>ראיון</t>
  </si>
  <si>
    <t>נימוק</t>
  </si>
  <si>
    <t>סה"כ הצעת המחיר כולל מע"מ:</t>
  </si>
  <si>
    <t>ציון מחיר מנורמל:</t>
  </si>
  <si>
    <r>
      <rPr>
        <b/>
        <sz val="12"/>
        <color theme="1"/>
        <rFont val="David"/>
        <family val="2"/>
      </rPr>
      <t xml:space="preserve">ערבות הצעה </t>
    </r>
    <r>
      <rPr>
        <sz val="12"/>
        <color theme="1"/>
        <rFont val="David"/>
        <family val="2"/>
      </rPr>
      <t xml:space="preserve">- על המציע לצרף להצעתו ערבות בנקאית לא צמודה, בלתי-מותנית וברת-חילוט על סך של 22,500 ₪ על שם המציע שתהא בתוקף עד לתאריך המצוין בסעיף ‎3.3 לעיל ("ריכוז מועדים") בהתאם לסכום ועל-פי הנוסח האמורים בנספח ב'4. ערבות זו תוחזר למציעים שלא יזכו במכרז. המציע שיזכה במכרז יחליף ערבות זו בערבות לביצוע החוזה כנדרש להלן. 
הצעה שתכלול ערבות אשר אינה עומדת בדרישה של סכום הערבות ו/או תוקף ו/או נוסח תואם תיפסל על הסף.
</t>
    </r>
  </si>
  <si>
    <r>
      <t xml:space="preserve">בעל שני תארים אקדמיים לפחות (בהכרח אחד מהתארים האקדמיים בתחומי החינוך ואחד מהתארים בתחומי המדעים) ממוסד מוכר להשכלה גבוהה בארץ או ממוסד מוכר להשכלה גבוהה בחו"ל, אשר אושר על ידי הגף להערכת תארים אקדמיים במשרד החינוך </t>
    </r>
    <r>
      <rPr>
        <b/>
        <sz val="12"/>
        <color theme="1"/>
        <rFont val="David"/>
        <family val="2"/>
      </rPr>
      <t xml:space="preserve">או </t>
    </r>
    <r>
      <rPr>
        <sz val="12"/>
        <color theme="1"/>
        <rFont val="David"/>
        <family val="2"/>
      </rPr>
      <t>בעל תואר שני בהוראת המדעים</t>
    </r>
  </si>
  <si>
    <t>בחמש השנים האחרונות, בעל ניסיון בניהול 2 פרויקטים חינוכיים בתחום המדעים (באורך 3 חודשים לפחות) לגילאי 7-18.</t>
  </si>
  <si>
    <t>בחמש השנים האחרונות, בעל ניסיון בפיתוח 2 תכניות לימוד (פורמליות או בלתי פורמליות) בהיקף של 50 שעות לימוד (כל שעת לימוד לעניין סעיף זה 45 דק').</t>
  </si>
  <si>
    <t>במהלך שש השנים האחרונות, המציע ביצע לפחות 3 פרויקטים של פיתוח תוכן חינוכי המיועדים לגילאי 7-18, באחד (או יותר) בתחומי המדעים. לעניין סעיף זה, "פרויקט"- עבודה מול לקוח בודד, לאורך חצי שנה רצופה לפחות, בה פיתח עבור לקוח חיצוני לפחות 20 פריטי תוכן (הדומים לפריטי תוכן המוגדרים בנספח א'1, סעיף ‎4).</t>
  </si>
  <si>
    <r>
      <t xml:space="preserve">המציע נדרש להציג לפחות 3 יועצי תוכן, שכל אחד מהם יהיה:
 בעל תואר ראשון באחד מתחומי המדעים המדויקים ממוסד מוכר להשכלה גבוהה בארץ או ממוסד מוכר להשכלה גבוהה בחו"ל, אשר אושר על ידי הגף להערכת תארים אקדמיים במשרד החינוך וכן בעל ניסיון מקצועי של4  שנים בפיתוח תוכן חינוכי בתחומי המדעים המיועדים לגילאי 7-18.
</t>
    </r>
    <r>
      <rPr>
        <b/>
        <sz val="12"/>
        <color theme="1"/>
        <rFont val="David"/>
        <family val="2"/>
      </rPr>
      <t>או</t>
    </r>
    <r>
      <rPr>
        <sz val="12"/>
        <color theme="1"/>
        <rFont val="David"/>
        <family val="2"/>
      </rPr>
      <t xml:space="preserve">
בעל תואר שני (אחד מהתארים יהא באחד מתחומי המדעים המדויקים) ממוסד מוכר להשכלה גבוהה בארץ או ממוסד מוכר להשכלה גבוהה בחו"ל, אשר אושר על ידי הגף להערכת תארים אקדמיים במשרד החינוך וכן בעל ניסיון מקצועי של 3  שנים בפיתוח תוכן חינוכי בתחומי המדעים המיועדים לגילאי 7-18. 
</t>
    </r>
  </si>
  <si>
    <t>לפחות אחד ממפתחי התוכן צריך להיות בעל ניסיון בכתיבת פריטי תוכן יצירתיים-חווייתיים באחד מתחומי התוכן שצוינו בסעיף ‎2.15 לעיל המיועדים לגילאי 7-18.</t>
  </si>
  <si>
    <t xml:space="preserve">לפחות אחד ממפתחי התוכן צריך להיות בעל ניסיון בתחקיר וכתיבה עיתונאית בעיתון/מגזין/אתר אינטרנט באחד מתחומי המדעים.  </t>
  </si>
  <si>
    <t>לפחות אחד ממפתחי התוכן צריך להיות בעל ניסיון בכתיבת מערכי שיעור/הפעלה למורים/מדריכים ופיתוח מערכי סדנאות עבור השתלמויות מורים/מדריכים.</t>
  </si>
  <si>
    <t xml:space="preserve">מפתחי התוכן המוצעים (המציע יגיש בהצעתו לפחות שלושה מפתחי תוכן) יהיו בעלי הניסיון מקצועי ב- 36 חודשים לפחות מתוך שש השנים האחרונות: *כל אחד ממפתחי התוכן המוצעים נדרש לעמוד בלפחות אחד מהתנאים שבסעיפים הקטנים לעיל. ניתן להגיש מפתח תוכן בעל ניסיון מקצועי במספר תנאים. </t>
  </si>
  <si>
    <t>חוברת הצעה מלאה וחתומה כנדרש בסעיף 9 להלן.</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</si>
  <si>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‎6.1.1 ‏לעיל. אם המציע הוא עמותה, עליו להעביר אישור ניהול תקין מטעם רשם העמותות, תקף למועד הגשת ההצעה. </t>
  </si>
  <si>
    <t>אם המציע הוא תאגיד, יצורף בנוסף אישור עו"ד או רו"ח על היות החתומים בשמו על מסמכי המכרז רשאים לחייב את המציע בחתימתם.</t>
  </si>
  <si>
    <t xml:space="preserve">אישורים לפי חוק עסקאות גופים ציבוריים, בדבר ניהול פנקסי חשבונות ורשומות, כשהוא תקף, להוכחת העמידה בתנאי הסף שבסעיף ‎6.1.2 לעיל. </t>
  </si>
  <si>
    <t>ערבות בנקאית להבטחת קיום תנאי המכרז, לצורך הוכחת עמידה בתנאי הסף המפורט בסעיף ‎6.1.4 ‏לעיל (נספח ב'4).</t>
  </si>
  <si>
    <t>פרטים אודות ניסיונו של המציע כנדרש בסעיף ‏‎‎6.2.1.1 לעיל. הניסיון הנדרש על פי סעיף זה יפורט ברשימה כרונולוגית מלאה של העבודות שבוצעו במהלך שנות הניסיון, כולל רשימת הלקוחות שקיבלו שירות זה או דומה לו מהמציע, תוך ציון שם הלקוח, שם איש הקשר ופרטי ההתקשרות עמו (נספח ב'2).</t>
  </si>
  <si>
    <t>פרטים אודות השכלתו וניסיונו של מנהל הפרויקט כנדרש בסעיף ‎6.2.2 לעיל. הניסיון הנדרש על פי סעיף זה יפורט ברשימה כרונולוגית מלאה של העבודות שבוצעו במהלך שנות הניסיון, כולל רשימת הלקוחות שקיבלו שירות זה או דומה לו ממנהל הפרויקט, תוך ציון שם הלקוח, שם איש הקשר ופרטי ההתקשרות עמו. (נספח ב'3.1). כן יצורפו קורות חיים, תעודות ומסמכים המעידים על השכלתו (לרבות אישור שקילה לתואר אקדמי ממשרד החינוך, אם יש בכך צורך) וניסיונו.</t>
  </si>
  <si>
    <t>פרטים אודות השכלתם וניסיונם של מפתחי התוכן כנדרש בסעיף ‏‎6.2.3 לעיל. הניסיון הנדרש על פי סעיף זה יפורט ברשימה כרונולוגית מלאה של העבודות שבוצעו במהלך שנות הניסיון, כולל רשימת הלקוחות שקיבלו שירות זה או דומה לו ממפתחי התוכן, תוך ציון שם הלקוח, שם איש הקשר ופרטי ההתקשרות עמו. (נספח ב'3.1). כן יצורפו קורות חיים, תעודות ומסמכים המעידים על השכלתם (לרבות אישור שקילה לתואר אקדמי ממשרד החינוך, אם יש בכך צורך) וניסיונם.</t>
  </si>
  <si>
    <t>הסכם מותנה עם בעלי התפקיד המוצעים – מנהל הפרויקט ומפתחי התוכן – ככל שאינם מועסקים על ידי המציע כעובד שכיר. ההסכם יהיה תקף לתקופה של שנה לפחות ממועד הגשת ההצעות למכרז.</t>
  </si>
  <si>
    <t>תצהיר בדבר היעדר הרשעות לפי חוק עובדים זרים וחוק שכר מינימום חתום ע"י עו"ד (נספח ב'5).</t>
  </si>
  <si>
    <t>התחייבות ואישור המציע לקיום החקיקה בתחום העסקת עובדים חתומה ע"י עו"ד (נספח ב'6).</t>
  </si>
  <si>
    <t>התחייבות לשמירת סודיות ולמניעת ניגוד עניינים (נספח ב'7).</t>
  </si>
  <si>
    <t>הצהרה על שימוש בתוכנות מקוריות (נספח ב'8).</t>
  </si>
  <si>
    <t>הצעת מחיר מלאה כנדרש בסעיף ‎11 להלן - במעטפה סגורה נפרדת (נספח ב'9).</t>
  </si>
  <si>
    <t>מסמך בשפה העברית המתאר את פרופיל המציע.</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</si>
  <si>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</si>
  <si>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 xml:space="preserve">רשימת הפרטים בהצעת המציע, שהמציע מעוניין שיהיו חסויים במידה והוא יזכה. על פי האמור בסעיף ‎20.2 לפרק זה. </t>
  </si>
  <si>
    <t>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t>
  </si>
  <si>
    <t>פשטות וקוהרנטיות, עיצוב התוצרים באופן נעים ונח לקריאה</t>
  </si>
  <si>
    <t>עמידה בלוחות הזמנים הנדרשים לאספקת התוצרים</t>
  </si>
  <si>
    <r>
      <rPr>
        <b/>
        <sz val="12"/>
        <rFont val="David"/>
        <family val="2"/>
      </rPr>
      <t xml:space="preserve">ראיון- </t>
    </r>
    <r>
      <rPr>
        <sz val="12"/>
        <rFont val="David"/>
        <family val="2"/>
      </rPr>
      <t xml:space="preserve">מנהל הפרויקט ומפתחי התוכן יזומנו לראיון במתקני המשרד. לראיונות יגיעו לא יותר מ-3 מפתחי תוכן. לראיונות יוזמנו 5 המציעים שזכו בניקוד האיכות הגבוה ביותר (ללא סעיף "הריאיון") בלבד. הריאיון יימשך עד 30 דקות. הודעות בדבר מועד הריאיון תישלחנה למציעים. ועדת המשנה מטעם המשרד תבחן ותנקד על פי הקריטריונים המפורטים בלשונית "ראיון". </t>
    </r>
  </si>
  <si>
    <t xml:space="preserve">מערך פעילות </t>
  </si>
  <si>
    <t xml:space="preserve">מערך שיעור </t>
  </si>
  <si>
    <t xml:space="preserve">חידון בן 10 שאלות  </t>
  </si>
  <si>
    <t xml:space="preserve">איתור אתרים/אפליקציות+טקסט נלווה – </t>
  </si>
  <si>
    <t xml:space="preserve">מקבץ של 5 תיאור אירועים בתולדות החלל </t>
  </si>
  <si>
    <t xml:space="preserve">פיתוח השתלמות למורים בהיקף של 30 שעות  </t>
  </si>
  <si>
    <t>מקבץ מידע עם 5 שאלות מנחות</t>
  </si>
  <si>
    <t xml:space="preserve">ידיעה בפורמט חדשותי קצר </t>
  </si>
  <si>
    <t xml:space="preserve">כתבה בפורמט מגזיני ארוך </t>
  </si>
  <si>
    <t xml:space="preserve">מקבץ של  15 אירועי  אסטרונומיה תצפיתית (יוגש אחת לרבעון) </t>
  </si>
  <si>
    <t xml:space="preserve">מדור "מסע בזמן" </t>
  </si>
  <si>
    <t xml:space="preserve">מדור שאלות מסקרנות </t>
  </si>
  <si>
    <t xml:space="preserve">מדור מושגים </t>
  </si>
  <si>
    <t>תוכן אקטואלי קצר</t>
  </si>
  <si>
    <t>תוכן אקטואלי ארוך</t>
  </si>
  <si>
    <t xml:space="preserve">יומן שמיים </t>
  </si>
  <si>
    <t xml:space="preserve">מדור אתגר </t>
  </si>
  <si>
    <t>מחיר ליחידה כולל מע"מ (₪)</t>
  </si>
  <si>
    <t>מס"ד</t>
  </si>
  <si>
    <t xml:space="preserve">מסמך זה הונגש לאנשים עם מוגבלות על פי תקן ישראלי 5568.
ההנגשה בוצעה על ידי חברת תבונה ונגישות טכנולוגיות בע"מ.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</si>
</sst>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quot;₪&quot;\ #,##0.00"/>
  </numFmts>
  <fonts count="18">
    <font>
      <sz val="11"/>
      <color theme="1"/>
      <name val="Arial"/>
      <family val="2"/>
      <charset val="177"/>
      <scheme val="minor"/>
    </font>
    <font>
      <b/>
      <sz val="12"/>
      <color theme="1"/>
      <name val="David"/>
      <family val="2"/>
      <charset val="177"/>
    </font>
    <font>
      <u/>
      <sz val="11"/>
      <color theme="10"/>
      <name val="Arial"/>
      <family val="2"/>
      <charset val="177"/>
      <scheme val="minor"/>
    </font>
    <font>
      <sz val="12"/>
      <color theme="1"/>
      <name val="David"/>
      <family val="2"/>
      <charset val="177"/>
    </font>
    <font>
      <sz val="11"/>
      <color theme="1"/>
      <name val="Arial"/>
      <family val="2"/>
      <charset val="177"/>
      <scheme val="minor"/>
    </font>
    <font>
      <sz val="12"/>
      <name val="David"/>
      <family val="2"/>
      <charset val="177"/>
    </font>
    <font>
      <b/>
      <sz val="12"/>
      <name val="David"/>
      <family val="2"/>
      <charset val="177"/>
    </font>
    <font>
      <sz val="9"/>
      <color indexed="81"/>
      <name val="Tahoma"/>
      <family val="2"/>
    </font>
    <font>
      <b/>
      <sz val="9"/>
      <color indexed="81"/>
      <name val="Tahoma"/>
      <family val="2"/>
    </font>
    <font>
      <b/>
      <sz val="12"/>
      <color theme="1"/>
      <name val="David"/>
      <family val="2"/>
    </font>
    <font>
      <sz val="12"/>
      <color theme="1"/>
      <name val="David"/>
      <family val="2"/>
    </font>
    <font>
      <b/>
      <sz val="12"/>
      <name val="David"/>
      <family val="2"/>
    </font>
    <font>
      <sz val="12"/>
      <name val="David"/>
      <family val="2"/>
    </font>
    <font>
      <b/>
      <sz val="12"/>
      <color theme="0"/>
      <name val="David"/>
      <family val="2"/>
    </font>
    <font>
      <sz val="12"/>
      <color theme="1"/>
      <name val="Arial"/>
      <family val="2"/>
      <charset val="177"/>
      <scheme val="minor"/>
    </font>
    <font>
      <b/>
      <sz val="12"/>
      <color theme="0"/>
      <name val="David"/>
      <family val="2"/>
      <charset val="177"/>
    </font>
    <font>
      <u/>
      <sz val="12"/>
      <color theme="10"/>
      <name val="David"/>
      <family val="2"/>
    </font>
    <font>
      <b/>
      <u/>
      <sz val="14"/>
      <color theme="1"/>
      <name val="David"/>
      <family val="2"/>
    </font>
  </fonts>
  <fills count="26">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rgb="FF727E70"/>
        <bgColor indexed="64"/>
      </patternFill>
    </fill>
    <fill>
      <patternFill patternType="solid">
        <fgColor rgb="FF727E70"/>
        <bgColor theme="8" tint="0.79998168889431442"/>
      </patternFill>
    </fill>
    <fill>
      <patternFill patternType="solid">
        <fgColor theme="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EBFEFF"/>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5"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rgb="FFE7E8FF"/>
        <bgColor indexed="64"/>
      </patternFill>
    </fill>
    <fill>
      <patternFill patternType="solid">
        <fgColor theme="4" tint="0.59999389629810485"/>
        <bgColor indexed="64"/>
      </patternFill>
    </fill>
  </fills>
  <borders count="72">
    <border>
      <left/>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2" fillId="0" borderId="0" applyNumberFormat="0" applyFill="0" applyBorder="0" applyAlignment="0" applyProtection="0"/>
    <xf numFmtId="9" fontId="4" fillId="0" borderId="0" applyFont="0" applyFill="0" applyBorder="0" applyAlignment="0" applyProtection="0"/>
  </cellStyleXfs>
  <cellXfs count="311">
    <xf numFmtId="0" fontId="0" fillId="0" borderId="0" xfId="0"/>
    <xf numFmtId="0" fontId="10" fillId="9" borderId="15" xfId="0" applyFont="1" applyFill="1" applyBorder="1" applyAlignment="1" applyProtection="1">
      <alignment vertical="center" wrapText="1" readingOrder="2"/>
      <protection hidden="1"/>
    </xf>
    <xf numFmtId="0" fontId="3" fillId="0" borderId="0" xfId="0" applyFont="1"/>
    <xf numFmtId="0" fontId="10" fillId="22" borderId="49" xfId="0" applyFont="1" applyFill="1" applyBorder="1" applyAlignment="1">
      <alignment horizontal="center" vertical="center"/>
    </xf>
    <xf numFmtId="0" fontId="10" fillId="0" borderId="0" xfId="0" applyFont="1"/>
    <xf numFmtId="0" fontId="10" fillId="0" borderId="0" xfId="0" applyFont="1" applyProtection="1">
      <protection hidden="1"/>
    </xf>
    <xf numFmtId="0" fontId="9" fillId="16" borderId="19" xfId="0" applyFont="1" applyFill="1" applyBorder="1" applyAlignment="1" applyProtection="1">
      <alignment horizontal="center" vertical="center" readingOrder="2"/>
      <protection hidden="1"/>
    </xf>
    <xf numFmtId="0" fontId="9" fillId="10" borderId="16" xfId="0" applyFont="1" applyFill="1" applyBorder="1" applyAlignment="1" applyProtection="1">
      <alignment horizontal="center" vertical="center" wrapText="1"/>
      <protection hidden="1"/>
    </xf>
    <xf numFmtId="2" fontId="9" fillId="17" borderId="18" xfId="0" applyNumberFormat="1" applyFont="1" applyFill="1" applyBorder="1" applyAlignment="1" applyProtection="1">
      <alignment horizontal="center" vertical="center"/>
      <protection hidden="1"/>
    </xf>
    <xf numFmtId="9" fontId="9" fillId="8" borderId="38" xfId="0" applyNumberFormat="1" applyFont="1" applyFill="1" applyBorder="1" applyAlignment="1" applyProtection="1">
      <alignment horizontal="center" vertical="center"/>
      <protection hidden="1"/>
    </xf>
    <xf numFmtId="0" fontId="9" fillId="8" borderId="41" xfId="0" applyFont="1" applyFill="1" applyBorder="1" applyAlignment="1" applyProtection="1">
      <alignment vertical="center"/>
      <protection hidden="1"/>
    </xf>
    <xf numFmtId="2" fontId="9" fillId="8" borderId="19" xfId="0" applyNumberFormat="1" applyFont="1" applyFill="1" applyBorder="1" applyAlignment="1" applyProtection="1">
      <alignment horizontal="center" vertical="center"/>
      <protection hidden="1"/>
    </xf>
    <xf numFmtId="9" fontId="9" fillId="8" borderId="33" xfId="0" applyNumberFormat="1" applyFont="1" applyFill="1" applyBorder="1" applyAlignment="1" applyProtection="1">
      <alignment horizontal="center" vertical="center"/>
      <protection hidden="1"/>
    </xf>
    <xf numFmtId="0" fontId="9" fillId="8" borderId="42" xfId="0" applyFont="1" applyFill="1" applyBorder="1" applyAlignment="1" applyProtection="1">
      <alignment vertical="center"/>
      <protection hidden="1"/>
    </xf>
    <xf numFmtId="164" fontId="9" fillId="8" borderId="18" xfId="0" applyNumberFormat="1" applyFont="1" applyFill="1" applyBorder="1" applyAlignment="1" applyProtection="1">
      <alignment horizontal="center" vertical="center"/>
      <protection hidden="1"/>
    </xf>
    <xf numFmtId="9" fontId="13" fillId="18" borderId="39" xfId="0" applyNumberFormat="1" applyFont="1" applyFill="1" applyBorder="1" applyAlignment="1" applyProtection="1">
      <alignment horizontal="center" vertical="center"/>
      <protection hidden="1"/>
    </xf>
    <xf numFmtId="0" fontId="13" fillId="18" borderId="40" xfId="0" applyFont="1" applyFill="1" applyBorder="1" applyAlignment="1" applyProtection="1">
      <alignment vertical="center"/>
      <protection hidden="1"/>
    </xf>
    <xf numFmtId="2" fontId="13" fillId="18" borderId="10" xfId="0" applyNumberFormat="1" applyFont="1" applyFill="1" applyBorder="1" applyAlignment="1" applyProtection="1">
      <alignment horizontal="center" vertical="center"/>
      <protection hidden="1"/>
    </xf>
    <xf numFmtId="0" fontId="9" fillId="21" borderId="18" xfId="0" applyFont="1" applyFill="1" applyBorder="1" applyAlignment="1" applyProtection="1">
      <alignment horizontal="center" vertical="center"/>
      <protection hidden="1"/>
    </xf>
    <xf numFmtId="0" fontId="9" fillId="19" borderId="7" xfId="0" applyFont="1" applyFill="1" applyBorder="1" applyAlignment="1">
      <alignment horizontal="center"/>
    </xf>
    <xf numFmtId="0" fontId="9" fillId="19" borderId="7" xfId="0" applyFont="1" applyFill="1" applyBorder="1" applyAlignment="1">
      <alignment horizontal="center" wrapText="1"/>
    </xf>
    <xf numFmtId="0" fontId="9" fillId="12" borderId="7" xfId="0" applyFont="1" applyFill="1" applyBorder="1" applyAlignment="1">
      <alignment horizontal="center" wrapText="1"/>
    </xf>
    <xf numFmtId="0" fontId="9" fillId="12" borderId="7" xfId="0" applyFont="1" applyFill="1" applyBorder="1" applyAlignment="1">
      <alignment horizontal="center" vertical="center" wrapText="1"/>
    </xf>
    <xf numFmtId="0" fontId="9" fillId="12" borderId="53" xfId="0" applyFont="1" applyFill="1" applyBorder="1" applyAlignment="1">
      <alignment horizontal="center" vertical="center" wrapText="1"/>
    </xf>
    <xf numFmtId="0" fontId="9" fillId="12" borderId="7" xfId="0" applyFont="1" applyFill="1" applyBorder="1" applyAlignment="1">
      <alignment horizontal="center" vertical="center"/>
    </xf>
    <xf numFmtId="1" fontId="12" fillId="13" borderId="36" xfId="0" applyNumberFormat="1" applyFont="1" applyFill="1" applyBorder="1" applyAlignment="1" applyProtection="1">
      <alignment horizontal="center" vertical="center" wrapText="1" readingOrder="2"/>
      <protection hidden="1"/>
    </xf>
    <xf numFmtId="0" fontId="9" fillId="11" borderId="56" xfId="0" applyFont="1" applyFill="1" applyBorder="1" applyAlignment="1">
      <alignment horizontal="center"/>
    </xf>
    <xf numFmtId="0" fontId="14" fillId="0" borderId="0" xfId="0" applyFont="1"/>
    <xf numFmtId="0" fontId="9" fillId="11" borderId="39" xfId="0" applyFont="1" applyFill="1" applyBorder="1" applyAlignment="1" applyProtection="1">
      <alignment horizontal="center" vertical="center" wrapText="1"/>
      <protection hidden="1"/>
    </xf>
    <xf numFmtId="0" fontId="9" fillId="11" borderId="62" xfId="0" applyFont="1" applyFill="1" applyBorder="1" applyAlignment="1" applyProtection="1">
      <alignment horizontal="center" vertical="center" wrapText="1"/>
      <protection hidden="1"/>
    </xf>
    <xf numFmtId="0" fontId="10" fillId="11" borderId="58" xfId="0" applyFont="1" applyFill="1" applyBorder="1" applyAlignment="1" applyProtection="1">
      <alignment horizontal="center" vertical="center" wrapText="1"/>
      <protection hidden="1"/>
    </xf>
    <xf numFmtId="0" fontId="10" fillId="11" borderId="44" xfId="0" applyFont="1" applyFill="1" applyBorder="1" applyAlignment="1" applyProtection="1">
      <alignment horizontal="center" vertical="center" wrapText="1"/>
      <protection hidden="1"/>
    </xf>
    <xf numFmtId="0" fontId="10" fillId="11" borderId="59" xfId="0" applyFont="1" applyFill="1" applyBorder="1" applyAlignment="1" applyProtection="1">
      <alignment horizontal="center" vertical="center" wrapText="1"/>
      <protection hidden="1"/>
    </xf>
    <xf numFmtId="0" fontId="10" fillId="11" borderId="43" xfId="0" applyFont="1" applyFill="1" applyBorder="1" applyAlignment="1" applyProtection="1">
      <alignment horizontal="center" vertical="center" wrapText="1"/>
      <protection hidden="1"/>
    </xf>
    <xf numFmtId="49" fontId="10" fillId="11" borderId="59" xfId="0" applyNumberFormat="1" applyFont="1" applyFill="1" applyBorder="1" applyAlignment="1" applyProtection="1">
      <alignment horizontal="center" vertical="center" wrapText="1"/>
      <protection hidden="1"/>
    </xf>
    <xf numFmtId="49" fontId="10" fillId="11" borderId="43" xfId="0" applyNumberFormat="1" applyFont="1" applyFill="1" applyBorder="1" applyAlignment="1" applyProtection="1">
      <alignment horizontal="center" vertical="center" wrapText="1"/>
      <protection hidden="1"/>
    </xf>
    <xf numFmtId="49" fontId="10" fillId="11" borderId="33" xfId="0" applyNumberFormat="1" applyFont="1" applyFill="1" applyBorder="1" applyAlignment="1">
      <alignment horizontal="center" vertical="center" wrapText="1"/>
    </xf>
    <xf numFmtId="49" fontId="10" fillId="11" borderId="46" xfId="0" applyNumberFormat="1" applyFont="1" applyFill="1" applyBorder="1" applyAlignment="1">
      <alignment horizontal="center" vertical="center" wrapText="1"/>
    </xf>
    <xf numFmtId="0" fontId="9" fillId="13" borderId="10" xfId="0" applyFont="1" applyFill="1" applyBorder="1" applyAlignment="1">
      <alignment horizontal="right" vertical="center" wrapText="1"/>
    </xf>
    <xf numFmtId="0" fontId="10" fillId="0" borderId="38" xfId="0" applyFont="1" applyBorder="1" applyAlignment="1">
      <alignment horizontal="center" vertical="center"/>
    </xf>
    <xf numFmtId="0" fontId="9" fillId="13" borderId="6" xfId="0" applyFont="1" applyFill="1" applyBorder="1" applyAlignment="1">
      <alignment horizontal="right" vertical="center" wrapText="1"/>
    </xf>
    <xf numFmtId="2" fontId="11" fillId="12" borderId="36" xfId="0" applyNumberFormat="1" applyFont="1" applyFill="1" applyBorder="1" applyAlignment="1" applyProtection="1">
      <alignment horizontal="center" vertical="center" wrapText="1" readingOrder="2"/>
      <protection hidden="1"/>
    </xf>
    <xf numFmtId="0" fontId="11" fillId="15" borderId="8" xfId="0" applyFont="1" applyFill="1" applyBorder="1" applyAlignment="1" applyProtection="1">
      <alignment horizontal="center" vertical="center" wrapText="1" readingOrder="2"/>
      <protection hidden="1"/>
    </xf>
    <xf numFmtId="0" fontId="11" fillId="15" borderId="7" xfId="0" applyFont="1" applyFill="1" applyBorder="1" applyAlignment="1" applyProtection="1">
      <alignment horizontal="center" vertical="center" wrapText="1" readingOrder="2"/>
      <protection hidden="1"/>
    </xf>
    <xf numFmtId="0" fontId="13" fillId="14" borderId="4" xfId="0" applyFont="1" applyFill="1" applyBorder="1" applyAlignment="1" applyProtection="1">
      <alignment horizontal="center" vertical="center" wrapText="1" readingOrder="2"/>
      <protection hidden="1"/>
    </xf>
    <xf numFmtId="9" fontId="10" fillId="0" borderId="0" xfId="0" applyNumberFormat="1" applyFont="1"/>
    <xf numFmtId="0" fontId="9" fillId="2" borderId="13" xfId="0" applyFont="1" applyFill="1" applyBorder="1" applyAlignment="1" applyProtection="1">
      <alignment horizontal="center" vertical="center" wrapText="1" readingOrder="2"/>
      <protection hidden="1"/>
    </xf>
    <xf numFmtId="0" fontId="9" fillId="2" borderId="13" xfId="0" applyFont="1" applyFill="1" applyBorder="1" applyAlignment="1" applyProtection="1">
      <alignment horizontal="center" vertical="center" wrapText="1"/>
      <protection locked="0"/>
    </xf>
    <xf numFmtId="49" fontId="9" fillId="2" borderId="13" xfId="0" applyNumberFormat="1"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wrapText="1"/>
      <protection hidden="1"/>
    </xf>
    <xf numFmtId="0" fontId="9" fillId="2" borderId="25" xfId="0" applyFont="1" applyFill="1" applyBorder="1" applyAlignment="1" applyProtection="1">
      <alignment horizontal="center" wrapText="1"/>
      <protection hidden="1"/>
    </xf>
    <xf numFmtId="0" fontId="9" fillId="2" borderId="18" xfId="0" applyFont="1" applyFill="1" applyBorder="1" applyAlignment="1" applyProtection="1">
      <alignment horizontal="center" vertical="center" wrapText="1"/>
      <protection hidden="1"/>
    </xf>
    <xf numFmtId="49" fontId="9" fillId="3" borderId="7" xfId="0" applyNumberFormat="1" applyFont="1" applyFill="1" applyBorder="1" applyAlignment="1" applyProtection="1">
      <alignment horizontal="center" vertical="center"/>
      <protection hidden="1"/>
    </xf>
    <xf numFmtId="49" fontId="9" fillId="9" borderId="10" xfId="0" applyNumberFormat="1" applyFont="1" applyFill="1" applyBorder="1" applyAlignment="1" applyProtection="1">
      <alignment horizontal="center" vertical="center" readingOrder="2"/>
      <protection hidden="1"/>
    </xf>
    <xf numFmtId="0" fontId="10" fillId="9" borderId="11" xfId="0" applyFont="1" applyFill="1" applyBorder="1" applyAlignment="1" applyProtection="1">
      <alignment vertical="center" wrapText="1" readingOrder="2"/>
      <protection hidden="1"/>
    </xf>
    <xf numFmtId="49" fontId="9" fillId="9" borderId="6" xfId="0" applyNumberFormat="1" applyFont="1" applyFill="1" applyBorder="1" applyAlignment="1" applyProtection="1">
      <alignment horizontal="center" vertical="center" readingOrder="2"/>
      <protection hidden="1"/>
    </xf>
    <xf numFmtId="49" fontId="9" fillId="9" borderId="19" xfId="0" applyNumberFormat="1" applyFont="1" applyFill="1" applyBorder="1" applyAlignment="1" applyProtection="1">
      <alignment horizontal="center" vertical="center" readingOrder="2"/>
      <protection hidden="1"/>
    </xf>
    <xf numFmtId="0" fontId="10" fillId="9" borderId="1" xfId="0" applyFont="1" applyFill="1" applyBorder="1" applyAlignment="1" applyProtection="1">
      <alignment vertical="center" wrapText="1" readingOrder="2"/>
      <protection hidden="1"/>
    </xf>
    <xf numFmtId="49" fontId="9" fillId="9" borderId="5" xfId="0" applyNumberFormat="1" applyFont="1" applyFill="1" applyBorder="1" applyAlignment="1" applyProtection="1">
      <alignment horizontal="center" vertical="center" readingOrder="2"/>
      <protection hidden="1"/>
    </xf>
    <xf numFmtId="0" fontId="9" fillId="6" borderId="10" xfId="0" applyFont="1" applyFill="1" applyBorder="1" applyAlignment="1" applyProtection="1">
      <alignment horizontal="center" vertical="center"/>
      <protection hidden="1"/>
    </xf>
    <xf numFmtId="2" fontId="9" fillId="6" borderId="10" xfId="0" applyNumberFormat="1" applyFont="1" applyFill="1" applyBorder="1" applyAlignment="1" applyProtection="1">
      <alignment horizontal="center" vertical="center"/>
      <protection hidden="1"/>
    </xf>
    <xf numFmtId="0" fontId="16" fillId="2" borderId="18" xfId="1" applyFont="1" applyFill="1" applyBorder="1" applyAlignment="1" applyProtection="1">
      <alignment horizontal="center" vertical="center" wrapText="1"/>
      <protection locked="0"/>
    </xf>
    <xf numFmtId="0" fontId="10" fillId="6" borderId="10" xfId="0" applyFont="1" applyFill="1" applyBorder="1" applyAlignment="1" applyProtection="1">
      <alignment horizontal="center" vertical="center" wrapText="1"/>
      <protection locked="0"/>
    </xf>
    <xf numFmtId="0" fontId="10" fillId="6" borderId="13" xfId="0" applyFont="1" applyFill="1" applyBorder="1" applyAlignment="1" applyProtection="1">
      <alignment horizontal="center" vertical="center" wrapText="1"/>
      <protection locked="0"/>
    </xf>
    <xf numFmtId="0" fontId="9" fillId="3" borderId="8" xfId="0" applyNumberFormat="1" applyFont="1" applyFill="1" applyBorder="1" applyAlignment="1" applyProtection="1">
      <alignment horizontal="center" vertical="center" wrapText="1" readingOrder="2"/>
      <protection hidden="1"/>
    </xf>
    <xf numFmtId="0" fontId="10" fillId="6" borderId="3" xfId="0" applyFont="1" applyFill="1" applyBorder="1" applyAlignment="1" applyProtection="1">
      <alignment horizontal="center" vertical="center" wrapText="1"/>
      <protection locked="0"/>
    </xf>
    <xf numFmtId="0" fontId="10" fillId="6" borderId="19" xfId="0" applyFont="1" applyFill="1" applyBorder="1" applyAlignment="1" applyProtection="1">
      <alignment horizontal="center" vertical="center" wrapText="1"/>
      <protection locked="0"/>
    </xf>
    <xf numFmtId="0" fontId="10" fillId="6" borderId="7" xfId="0" applyFont="1" applyFill="1" applyBorder="1" applyAlignment="1" applyProtection="1">
      <alignment horizontal="center" vertical="center" wrapText="1"/>
      <protection locked="0"/>
    </xf>
    <xf numFmtId="0" fontId="10" fillId="6" borderId="0" xfId="0" applyFont="1" applyFill="1" applyProtection="1">
      <protection hidden="1"/>
    </xf>
    <xf numFmtId="0" fontId="10" fillId="0" borderId="25" xfId="0" applyFont="1" applyBorder="1" applyProtection="1">
      <protection hidden="1"/>
    </xf>
    <xf numFmtId="0" fontId="10" fillId="0" borderId="0" xfId="0" applyFont="1" applyBorder="1" applyProtection="1">
      <protection hidden="1"/>
    </xf>
    <xf numFmtId="0" fontId="9" fillId="5" borderId="19" xfId="0" applyFont="1" applyFill="1" applyBorder="1" applyAlignment="1" applyProtection="1">
      <alignment horizontal="center" vertical="center"/>
      <protection hidden="1"/>
    </xf>
    <xf numFmtId="0" fontId="9" fillId="5" borderId="20" xfId="0" applyFont="1" applyFill="1" applyBorder="1" applyAlignment="1" applyProtection="1">
      <alignment horizontal="center" vertical="center"/>
      <protection hidden="1"/>
    </xf>
    <xf numFmtId="0" fontId="9" fillId="7" borderId="22" xfId="0" applyFont="1" applyFill="1" applyBorder="1" applyAlignment="1" applyProtection="1">
      <alignment horizontal="center" vertical="center" wrapText="1" readingOrder="2"/>
      <protection hidden="1"/>
    </xf>
    <xf numFmtId="0" fontId="10" fillId="8" borderId="28" xfId="0" applyFont="1" applyFill="1" applyBorder="1" applyAlignment="1" applyProtection="1">
      <alignment horizontal="right" vertical="center" wrapText="1" readingOrder="2"/>
      <protection hidden="1"/>
    </xf>
    <xf numFmtId="0" fontId="10" fillId="8" borderId="29" xfId="0" applyFont="1" applyFill="1" applyBorder="1" applyAlignment="1" applyProtection="1">
      <alignment horizontal="right" vertical="center" wrapText="1" readingOrder="2"/>
      <protection hidden="1"/>
    </xf>
    <xf numFmtId="0" fontId="9" fillId="0" borderId="0" xfId="0" applyFont="1" applyBorder="1" applyAlignment="1" applyProtection="1">
      <protection hidden="1"/>
    </xf>
    <xf numFmtId="2" fontId="9" fillId="17" borderId="5" xfId="0" applyNumberFormat="1" applyFont="1" applyFill="1" applyBorder="1" applyAlignment="1" applyProtection="1">
      <alignment horizontal="center" vertical="center"/>
      <protection hidden="1"/>
    </xf>
    <xf numFmtId="165" fontId="10" fillId="2" borderId="7" xfId="0" applyNumberFormat="1" applyFont="1" applyFill="1" applyBorder="1" applyAlignment="1" applyProtection="1">
      <alignment horizontal="center" vertical="center"/>
      <protection locked="0"/>
    </xf>
    <xf numFmtId="0" fontId="9" fillId="17" borderId="4" xfId="0" applyFont="1" applyFill="1" applyBorder="1" applyAlignment="1" applyProtection="1">
      <alignment vertical="center" wrapText="1"/>
      <protection hidden="1"/>
    </xf>
    <xf numFmtId="0" fontId="17" fillId="0" borderId="0" xfId="0" applyFont="1"/>
    <xf numFmtId="0" fontId="10" fillId="6" borderId="20" xfId="0" applyFont="1" applyFill="1" applyBorder="1" applyAlignment="1" applyProtection="1">
      <alignment horizontal="center" vertical="center" wrapText="1"/>
      <protection locked="0"/>
    </xf>
    <xf numFmtId="2" fontId="10" fillId="0" borderId="38" xfId="0" applyNumberFormat="1" applyFont="1" applyBorder="1" applyAlignment="1">
      <alignment horizontal="center" vertical="center"/>
    </xf>
    <xf numFmtId="0" fontId="5" fillId="13" borderId="44" xfId="0" applyFont="1" applyFill="1" applyBorder="1" applyAlignment="1" applyProtection="1">
      <alignment horizontal="right" vertical="center" wrapText="1" readingOrder="2"/>
      <protection hidden="1"/>
    </xf>
    <xf numFmtId="0" fontId="1" fillId="0" borderId="64"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45" xfId="0" applyFont="1" applyBorder="1" applyAlignment="1">
      <alignment horizontal="center" vertical="center"/>
    </xf>
    <xf numFmtId="2" fontId="1" fillId="0" borderId="45" xfId="0" applyNumberFormat="1" applyFont="1" applyBorder="1" applyAlignment="1">
      <alignment horizontal="center" vertical="center"/>
    </xf>
    <xf numFmtId="2" fontId="1" fillId="0" borderId="45"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1" fillId="0" borderId="28" xfId="0" applyFont="1" applyBorder="1" applyAlignment="1">
      <alignment horizontal="center" vertical="center" wrapText="1"/>
    </xf>
    <xf numFmtId="2" fontId="1" fillId="0" borderId="63" xfId="0" applyNumberFormat="1" applyFont="1" applyBorder="1" applyAlignment="1">
      <alignment horizontal="center" vertical="center" wrapText="1"/>
    </xf>
    <xf numFmtId="0" fontId="1" fillId="0" borderId="60" xfId="0" applyFont="1" applyBorder="1" applyAlignment="1">
      <alignment horizontal="center" vertical="center"/>
    </xf>
    <xf numFmtId="0" fontId="10" fillId="22" borderId="17" xfId="0" applyFont="1" applyFill="1" applyBorder="1" applyAlignment="1">
      <alignment horizontal="center" vertical="center"/>
    </xf>
    <xf numFmtId="0" fontId="10" fillId="6" borderId="0" xfId="0" applyFont="1" applyFill="1"/>
    <xf numFmtId="1" fontId="12" fillId="13" borderId="67" xfId="0" applyNumberFormat="1" applyFont="1" applyFill="1" applyBorder="1" applyAlignment="1" applyProtection="1">
      <alignment horizontal="center" vertical="center" wrapText="1" readingOrder="2"/>
      <protection hidden="1"/>
    </xf>
    <xf numFmtId="0" fontId="9" fillId="12" borderId="34" xfId="0" applyFont="1" applyFill="1" applyBorder="1" applyAlignment="1">
      <alignment horizontal="center" wrapText="1"/>
    </xf>
    <xf numFmtId="0" fontId="9" fillId="19" borderId="1" xfId="0" applyFont="1" applyFill="1" applyBorder="1" applyAlignment="1">
      <alignment horizontal="center"/>
    </xf>
    <xf numFmtId="0" fontId="9" fillId="19" borderId="7" xfId="0" applyFont="1" applyFill="1" applyBorder="1" applyAlignment="1">
      <alignment horizontal="center" vertical="center" wrapText="1"/>
    </xf>
    <xf numFmtId="0" fontId="9" fillId="19" borderId="19" xfId="0" applyFont="1" applyFill="1" applyBorder="1" applyAlignment="1">
      <alignment horizontal="center"/>
    </xf>
    <xf numFmtId="0" fontId="9" fillId="19" borderId="18" xfId="0" applyFont="1" applyFill="1" applyBorder="1" applyAlignment="1">
      <alignment horizontal="center" vertical="center" wrapText="1"/>
    </xf>
    <xf numFmtId="0" fontId="9" fillId="12" borderId="8" xfId="0" applyFont="1" applyFill="1" applyBorder="1" applyAlignment="1">
      <alignment horizontal="center" vertical="center"/>
    </xf>
    <xf numFmtId="2" fontId="9" fillId="13" borderId="7" xfId="0" applyNumberFormat="1" applyFont="1" applyFill="1" applyBorder="1" applyAlignment="1">
      <alignment horizontal="center"/>
    </xf>
    <xf numFmtId="0" fontId="15" fillId="15" borderId="5" xfId="0" applyFont="1" applyFill="1" applyBorder="1" applyAlignment="1">
      <alignment horizontal="center" vertical="center"/>
    </xf>
    <xf numFmtId="1" fontId="15" fillId="15" borderId="5" xfId="0" applyNumberFormat="1" applyFont="1" applyFill="1" applyBorder="1" applyAlignment="1">
      <alignment horizontal="center" vertical="center"/>
    </xf>
    <xf numFmtId="0" fontId="9" fillId="2" borderId="13" xfId="0" applyFont="1" applyFill="1" applyBorder="1" applyAlignment="1" applyProtection="1">
      <alignment horizontal="center" vertical="center" wrapText="1"/>
      <protection hidden="1"/>
    </xf>
    <xf numFmtId="0" fontId="9" fillId="3" borderId="4" xfId="0" applyFont="1" applyFill="1" applyBorder="1" applyAlignment="1" applyProtection="1">
      <alignment horizontal="center" vertical="center" wrapText="1"/>
      <protection hidden="1"/>
    </xf>
    <xf numFmtId="49" fontId="9" fillId="3" borderId="3" xfId="0" applyNumberFormat="1" applyFont="1" applyFill="1" applyBorder="1" applyAlignment="1" applyProtection="1">
      <alignment horizontal="center" vertical="center" wrapText="1"/>
      <protection hidden="1"/>
    </xf>
    <xf numFmtId="49" fontId="9" fillId="9" borderId="11" xfId="0" applyNumberFormat="1" applyFont="1" applyFill="1" applyBorder="1" applyAlignment="1" applyProtection="1">
      <alignment horizontal="center" vertical="center" readingOrder="2"/>
      <protection hidden="1"/>
    </xf>
    <xf numFmtId="2" fontId="10" fillId="0" borderId="19" xfId="0" applyNumberFormat="1" applyFont="1" applyBorder="1" applyAlignment="1">
      <alignment horizontal="center" vertical="center"/>
    </xf>
    <xf numFmtId="2" fontId="10" fillId="0" borderId="2" xfId="0" applyNumberFormat="1" applyFont="1" applyBorder="1" applyAlignment="1">
      <alignment horizontal="center" vertical="center"/>
    </xf>
    <xf numFmtId="0" fontId="9" fillId="11" borderId="51" xfId="0" applyFont="1" applyFill="1" applyBorder="1" applyAlignment="1">
      <alignment horizontal="center" wrapText="1"/>
    </xf>
    <xf numFmtId="0" fontId="10" fillId="11" borderId="45" xfId="0" applyFont="1" applyFill="1" applyBorder="1" applyAlignment="1">
      <alignment horizontal="center" vertical="center" wrapText="1"/>
    </xf>
    <xf numFmtId="0" fontId="10" fillId="11" borderId="45" xfId="0" applyFont="1" applyFill="1" applyBorder="1" applyAlignment="1">
      <alignment wrapText="1"/>
    </xf>
    <xf numFmtId="0" fontId="10" fillId="25" borderId="45" xfId="0" applyFont="1" applyFill="1" applyBorder="1" applyAlignment="1">
      <alignment horizontal="center" vertical="center" wrapText="1"/>
    </xf>
    <xf numFmtId="0" fontId="10" fillId="25" borderId="45" xfId="0" applyFont="1" applyFill="1" applyBorder="1" applyAlignment="1">
      <alignment horizontal="center" wrapText="1"/>
    </xf>
    <xf numFmtId="0" fontId="10" fillId="25" borderId="45" xfId="0" applyFont="1" applyFill="1" applyBorder="1" applyAlignment="1">
      <alignment wrapText="1"/>
    </xf>
    <xf numFmtId="0" fontId="1" fillId="0" borderId="24" xfId="0" applyFont="1" applyBorder="1" applyAlignment="1">
      <alignment horizontal="center" vertical="center"/>
    </xf>
    <xf numFmtId="2" fontId="1" fillId="0" borderId="14" xfId="0" applyNumberFormat="1" applyFont="1" applyBorder="1" applyAlignment="1">
      <alignment horizontal="center" vertical="center" wrapText="1"/>
    </xf>
    <xf numFmtId="0" fontId="1" fillId="0" borderId="62" xfId="0" applyFont="1" applyBorder="1" applyAlignment="1">
      <alignment horizontal="center" vertical="center"/>
    </xf>
    <xf numFmtId="0" fontId="1" fillId="0" borderId="44" xfId="0" applyFont="1" applyBorder="1" applyAlignment="1">
      <alignment horizontal="center" vertical="center"/>
    </xf>
    <xf numFmtId="2" fontId="1" fillId="0" borderId="44" xfId="0" applyNumberFormat="1" applyFont="1" applyBorder="1" applyAlignment="1">
      <alignment horizontal="center" vertical="center"/>
    </xf>
    <xf numFmtId="2" fontId="9" fillId="0" borderId="36" xfId="0" applyNumberFormat="1" applyFont="1" applyBorder="1" applyAlignment="1">
      <alignment horizontal="center" vertical="center" wrapText="1"/>
    </xf>
    <xf numFmtId="0" fontId="10" fillId="22" borderId="53" xfId="0" applyFont="1" applyFill="1" applyBorder="1" applyAlignment="1">
      <alignment horizontal="center" vertical="center"/>
    </xf>
    <xf numFmtId="2" fontId="1" fillId="0" borderId="36" xfId="0" applyNumberFormat="1" applyFont="1" applyBorder="1" applyAlignment="1">
      <alignment horizontal="center" vertical="center" wrapText="1"/>
    </xf>
    <xf numFmtId="0" fontId="1" fillId="0" borderId="40" xfId="0" applyFont="1" applyBorder="1" applyAlignment="1">
      <alignment horizontal="center" vertical="center"/>
    </xf>
    <xf numFmtId="0" fontId="1" fillId="0" borderId="60" xfId="0" applyFont="1" applyBorder="1" applyAlignment="1">
      <alignment horizontal="center" vertical="center" wrapText="1"/>
    </xf>
    <xf numFmtId="0" fontId="1" fillId="0" borderId="28" xfId="0" applyFont="1" applyBorder="1" applyAlignment="1">
      <alignment horizontal="center" vertical="center"/>
    </xf>
    <xf numFmtId="0" fontId="1" fillId="0" borderId="66" xfId="0" applyFont="1" applyBorder="1" applyAlignment="1">
      <alignment horizontal="center" vertical="center"/>
    </xf>
    <xf numFmtId="0" fontId="1" fillId="0" borderId="39" xfId="0" applyFont="1" applyBorder="1" applyAlignment="1">
      <alignment horizontal="center" vertical="center"/>
    </xf>
    <xf numFmtId="0" fontId="1" fillId="0" borderId="58" xfId="0" applyFont="1" applyBorder="1" applyAlignment="1">
      <alignment horizontal="center" vertical="center"/>
    </xf>
    <xf numFmtId="0" fontId="1" fillId="0" borderId="53" xfId="0" applyFont="1" applyBorder="1" applyAlignment="1">
      <alignment horizontal="center" vertical="center"/>
    </xf>
    <xf numFmtId="2" fontId="1" fillId="0" borderId="61" xfId="0" applyNumberFormat="1" applyFont="1" applyBorder="1" applyAlignment="1">
      <alignment horizontal="center" vertical="center" wrapText="1"/>
    </xf>
    <xf numFmtId="0" fontId="1" fillId="0" borderId="52" xfId="0" applyFont="1" applyBorder="1" applyAlignment="1">
      <alignment horizontal="center" vertical="center"/>
    </xf>
    <xf numFmtId="2" fontId="1" fillId="0" borderId="67" xfId="0" applyNumberFormat="1" applyFont="1" applyBorder="1" applyAlignment="1">
      <alignment horizontal="center" vertical="center" wrapText="1"/>
    </xf>
    <xf numFmtId="49" fontId="9" fillId="7" borderId="3" xfId="0" applyNumberFormat="1" applyFont="1" applyFill="1" applyBorder="1" applyAlignment="1" applyProtection="1">
      <alignment horizontal="center" vertical="center"/>
      <protection hidden="1"/>
    </xf>
    <xf numFmtId="0" fontId="9" fillId="6" borderId="19" xfId="0" applyFont="1" applyFill="1" applyBorder="1" applyAlignment="1" applyProtection="1">
      <alignment horizontal="center" vertical="center"/>
      <protection hidden="1"/>
    </xf>
    <xf numFmtId="0" fontId="10" fillId="8" borderId="26" xfId="0" applyFont="1" applyFill="1" applyBorder="1" applyAlignment="1" applyProtection="1">
      <alignment horizontal="right" vertical="center" wrapText="1" readingOrder="2"/>
      <protection hidden="1"/>
    </xf>
    <xf numFmtId="0" fontId="10" fillId="8" borderId="27" xfId="0" applyFont="1" applyFill="1" applyBorder="1" applyAlignment="1" applyProtection="1">
      <alignment horizontal="right" vertical="center" wrapText="1" readingOrder="2"/>
      <protection hidden="1"/>
    </xf>
    <xf numFmtId="0" fontId="10" fillId="6" borderId="18" xfId="0" applyFont="1" applyFill="1" applyBorder="1" applyAlignment="1" applyProtection="1">
      <alignment horizontal="center" vertical="center" wrapText="1"/>
      <protection locked="0"/>
    </xf>
    <xf numFmtId="0" fontId="10" fillId="9" borderId="19" xfId="0" applyFont="1" applyFill="1" applyBorder="1" applyAlignment="1" applyProtection="1">
      <alignment vertical="center" wrapText="1" readingOrder="2"/>
      <protection hidden="1"/>
    </xf>
    <xf numFmtId="0" fontId="10" fillId="9" borderId="13" xfId="0" applyFont="1" applyFill="1" applyBorder="1" applyAlignment="1" applyProtection="1">
      <alignment vertical="center" wrapText="1" readingOrder="2"/>
      <protection hidden="1"/>
    </xf>
    <xf numFmtId="1" fontId="13" fillId="14" borderId="5" xfId="2" applyNumberFormat="1" applyFont="1" applyFill="1" applyBorder="1" applyAlignment="1" applyProtection="1">
      <alignment horizontal="center" vertical="center" wrapText="1" readingOrder="2"/>
      <protection hidden="1"/>
    </xf>
    <xf numFmtId="0" fontId="11" fillId="11" borderId="45" xfId="0" applyFont="1" applyFill="1" applyBorder="1" applyAlignment="1" applyProtection="1">
      <alignment horizontal="center" vertical="center" wrapText="1" readingOrder="2"/>
      <protection hidden="1"/>
    </xf>
    <xf numFmtId="0" fontId="11" fillId="13" borderId="45" xfId="0" applyFont="1" applyFill="1" applyBorder="1" applyAlignment="1" applyProtection="1">
      <alignment horizontal="center" vertical="center" wrapText="1" readingOrder="2"/>
      <protection hidden="1"/>
    </xf>
    <xf numFmtId="0" fontId="12" fillId="13" borderId="45" xfId="0" applyFont="1" applyFill="1" applyBorder="1" applyAlignment="1" applyProtection="1">
      <alignment horizontal="right" vertical="center" wrapText="1" readingOrder="2"/>
      <protection hidden="1"/>
    </xf>
    <xf numFmtId="1" fontId="11" fillId="12" borderId="45" xfId="2" applyNumberFormat="1" applyFont="1" applyFill="1" applyBorder="1" applyAlignment="1" applyProtection="1">
      <alignment horizontal="center" vertical="center" wrapText="1" readingOrder="2"/>
      <protection hidden="1"/>
    </xf>
    <xf numFmtId="164" fontId="12" fillId="12" borderId="45" xfId="0" applyNumberFormat="1" applyFont="1" applyFill="1" applyBorder="1" applyAlignment="1" applyProtection="1">
      <alignment horizontal="center" vertical="center" wrapText="1" readingOrder="2"/>
      <protection hidden="1"/>
    </xf>
    <xf numFmtId="2" fontId="11" fillId="12" borderId="45" xfId="0" applyNumberFormat="1" applyFont="1" applyFill="1" applyBorder="1" applyAlignment="1" applyProtection="1">
      <alignment horizontal="center" vertical="center" wrapText="1" readingOrder="2"/>
      <protection hidden="1"/>
    </xf>
    <xf numFmtId="0" fontId="11" fillId="11" borderId="36" xfId="0" applyFont="1" applyFill="1" applyBorder="1" applyAlignment="1" applyProtection="1">
      <alignment horizontal="center" vertical="center" wrapText="1" readingOrder="2"/>
      <protection hidden="1"/>
    </xf>
    <xf numFmtId="0" fontId="11" fillId="13" borderId="33" xfId="0" applyFont="1" applyFill="1" applyBorder="1" applyAlignment="1" applyProtection="1">
      <alignment horizontal="center" vertical="center" wrapText="1" readingOrder="2"/>
      <protection hidden="1"/>
    </xf>
    <xf numFmtId="0" fontId="11" fillId="13" borderId="70" xfId="0" applyFont="1" applyFill="1" applyBorder="1" applyAlignment="1" applyProtection="1">
      <alignment horizontal="center" vertical="center" wrapText="1" readingOrder="2"/>
      <protection hidden="1"/>
    </xf>
    <xf numFmtId="0" fontId="12" fillId="13" borderId="70" xfId="0" applyFont="1" applyFill="1" applyBorder="1" applyAlignment="1" applyProtection="1">
      <alignment horizontal="center" vertical="center" wrapText="1" readingOrder="2"/>
      <protection hidden="1"/>
    </xf>
    <xf numFmtId="1" fontId="11" fillId="12" borderId="70" xfId="2" applyNumberFormat="1" applyFont="1" applyFill="1" applyBorder="1" applyAlignment="1" applyProtection="1">
      <alignment horizontal="center" vertical="center" wrapText="1" readingOrder="2"/>
      <protection hidden="1"/>
    </xf>
    <xf numFmtId="2" fontId="12" fillId="12" borderId="70" xfId="0" applyNumberFormat="1" applyFont="1" applyFill="1" applyBorder="1" applyAlignment="1" applyProtection="1">
      <alignment horizontal="center" vertical="center" wrapText="1" readingOrder="2"/>
      <protection hidden="1"/>
    </xf>
    <xf numFmtId="2" fontId="12" fillId="12" borderId="71" xfId="0" applyNumberFormat="1" applyFont="1" applyFill="1" applyBorder="1" applyAlignment="1" applyProtection="1">
      <alignment horizontal="center" vertical="center" wrapText="1" readingOrder="2"/>
      <protection hidden="1"/>
    </xf>
    <xf numFmtId="0" fontId="9" fillId="11" borderId="34" xfId="0" applyFont="1" applyFill="1" applyBorder="1" applyAlignment="1">
      <alignment horizontal="center"/>
    </xf>
    <xf numFmtId="0" fontId="9" fillId="11" borderId="47" xfId="0" applyFont="1" applyFill="1" applyBorder="1"/>
    <xf numFmtId="1" fontId="9" fillId="11" borderId="53" xfId="0" applyNumberFormat="1" applyFont="1" applyFill="1" applyBorder="1" applyAlignment="1">
      <alignment horizontal="center"/>
    </xf>
    <xf numFmtId="0" fontId="12" fillId="13" borderId="44" xfId="0" applyFont="1" applyFill="1" applyBorder="1" applyAlignment="1" applyProtection="1">
      <alignment vertical="center" wrapText="1" readingOrder="2"/>
      <protection hidden="1"/>
    </xf>
    <xf numFmtId="0" fontId="12" fillId="13" borderId="43" xfId="0" applyFont="1" applyFill="1" applyBorder="1" applyAlignment="1" applyProtection="1">
      <alignment vertical="center" wrapText="1" readingOrder="2"/>
      <protection hidden="1"/>
    </xf>
    <xf numFmtId="0" fontId="11" fillId="13" borderId="45" xfId="0" applyFont="1" applyFill="1" applyBorder="1" applyAlignment="1" applyProtection="1">
      <alignment horizontal="right" vertical="center" wrapText="1" readingOrder="2"/>
      <protection hidden="1"/>
    </xf>
    <xf numFmtId="0" fontId="11" fillId="13" borderId="60" xfId="0" applyFont="1" applyFill="1" applyBorder="1" applyAlignment="1" applyProtection="1">
      <alignment horizontal="right" vertical="center" wrapText="1" readingOrder="2"/>
      <protection hidden="1"/>
    </xf>
    <xf numFmtId="0" fontId="12" fillId="13" borderId="62" xfId="0" applyFont="1" applyFill="1" applyBorder="1" applyAlignment="1" applyProtection="1">
      <alignment vertical="center" wrapText="1" readingOrder="2"/>
      <protection hidden="1"/>
    </xf>
    <xf numFmtId="1" fontId="12" fillId="13" borderId="61" xfId="0" applyNumberFormat="1" applyFont="1" applyFill="1" applyBorder="1" applyAlignment="1" applyProtection="1">
      <alignment horizontal="center" vertical="center" wrapText="1" readingOrder="2"/>
      <protection hidden="1"/>
    </xf>
    <xf numFmtId="0" fontId="9" fillId="2" borderId="7" xfId="0" applyFont="1" applyFill="1" applyBorder="1" applyAlignment="1" applyProtection="1">
      <alignment vertical="center" wrapText="1"/>
      <protection hidden="1"/>
    </xf>
    <xf numFmtId="0" fontId="9" fillId="11" borderId="45" xfId="0" applyFont="1" applyFill="1" applyBorder="1" applyAlignment="1">
      <alignment horizontal="center" vertical="center" wrapText="1"/>
    </xf>
    <xf numFmtId="9" fontId="5" fillId="13" borderId="36" xfId="0" applyNumberFormat="1" applyFont="1" applyFill="1" applyBorder="1" applyAlignment="1" applyProtection="1">
      <alignment horizontal="center" vertical="center" wrapText="1" readingOrder="2"/>
      <protection hidden="1"/>
    </xf>
    <xf numFmtId="0" fontId="5" fillId="13" borderId="62" xfId="0" applyFont="1" applyFill="1" applyBorder="1" applyAlignment="1" applyProtection="1">
      <alignment horizontal="right" vertical="center" wrapText="1" readingOrder="2"/>
      <protection hidden="1"/>
    </xf>
    <xf numFmtId="9" fontId="5" fillId="13" borderId="61" xfId="0" applyNumberFormat="1" applyFont="1" applyFill="1" applyBorder="1" applyAlignment="1" applyProtection="1">
      <alignment horizontal="center" vertical="center" wrapText="1" readingOrder="2"/>
      <protection hidden="1"/>
    </xf>
    <xf numFmtId="0" fontId="9" fillId="11" borderId="57" xfId="0" applyFont="1" applyFill="1" applyBorder="1" applyAlignment="1">
      <alignment horizontal="center" wrapText="1"/>
    </xf>
    <xf numFmtId="9" fontId="12" fillId="10" borderId="11" xfId="2" applyFont="1" applyFill="1" applyBorder="1" applyAlignment="1" applyProtection="1">
      <alignment horizontal="center" vertical="center" wrapText="1" readingOrder="2"/>
      <protection hidden="1"/>
    </xf>
    <xf numFmtId="9" fontId="12" fillId="10" borderId="23" xfId="2" applyFont="1" applyFill="1" applyBorder="1" applyAlignment="1" applyProtection="1">
      <alignment horizontal="center" vertical="center" wrapText="1" readingOrder="2"/>
      <protection hidden="1"/>
    </xf>
    <xf numFmtId="9" fontId="12" fillId="10" borderId="8" xfId="2" applyFont="1" applyFill="1" applyBorder="1" applyAlignment="1" applyProtection="1">
      <alignment horizontal="center" vertical="center" wrapText="1" readingOrder="2"/>
      <protection hidden="1"/>
    </xf>
    <xf numFmtId="0" fontId="9" fillId="11" borderId="49" xfId="0" applyFont="1" applyFill="1" applyBorder="1" applyAlignment="1">
      <alignment horizontal="center" wrapText="1"/>
    </xf>
    <xf numFmtId="0" fontId="9" fillId="11" borderId="36" xfId="0" applyFont="1" applyFill="1" applyBorder="1" applyAlignment="1">
      <alignment horizontal="center" vertical="center" wrapText="1"/>
    </xf>
    <xf numFmtId="0" fontId="9" fillId="11" borderId="58" xfId="0" applyFont="1" applyFill="1" applyBorder="1" applyAlignment="1">
      <alignment horizontal="center" vertical="center" wrapText="1"/>
    </xf>
    <xf numFmtId="0" fontId="10" fillId="25" borderId="36" xfId="0" applyFont="1" applyFill="1" applyBorder="1" applyAlignment="1">
      <alignment horizontal="center" vertical="center" wrapText="1"/>
    </xf>
    <xf numFmtId="0" fontId="9" fillId="11" borderId="33" xfId="0" applyFont="1" applyFill="1" applyBorder="1" applyAlignment="1">
      <alignment horizontal="center" vertical="center" wrapText="1"/>
    </xf>
    <xf numFmtId="0" fontId="10" fillId="11" borderId="70" xfId="0" applyFont="1" applyFill="1" applyBorder="1" applyAlignment="1">
      <alignment horizontal="center" vertical="center" wrapText="1"/>
    </xf>
    <xf numFmtId="0" fontId="10" fillId="11" borderId="70" xfId="0" applyFont="1" applyFill="1" applyBorder="1" applyAlignment="1">
      <alignment wrapText="1"/>
    </xf>
    <xf numFmtId="0" fontId="10" fillId="25" borderId="70" xfId="0" applyFont="1" applyFill="1" applyBorder="1" applyAlignment="1">
      <alignment horizontal="center" vertical="center" wrapText="1"/>
    </xf>
    <xf numFmtId="0" fontId="10" fillId="25" borderId="70" xfId="0" applyFont="1" applyFill="1" applyBorder="1" applyAlignment="1">
      <alignment wrapText="1"/>
    </xf>
    <xf numFmtId="0" fontId="10" fillId="25" borderId="71" xfId="0" applyFont="1" applyFill="1" applyBorder="1" applyAlignment="1">
      <alignment horizontal="center" vertical="center" wrapText="1"/>
    </xf>
    <xf numFmtId="0" fontId="0" fillId="0" borderId="0" xfId="0" applyAlignment="1">
      <alignment wrapText="1"/>
    </xf>
    <xf numFmtId="0" fontId="9" fillId="7" borderId="1" xfId="0" applyFont="1" applyFill="1" applyBorder="1" applyAlignment="1" applyProtection="1">
      <alignment horizontal="center" vertical="center" wrapText="1"/>
      <protection hidden="1"/>
    </xf>
    <xf numFmtId="0" fontId="9" fillId="7" borderId="22" xfId="0" applyFont="1" applyFill="1" applyBorder="1" applyAlignment="1" applyProtection="1">
      <alignment horizontal="center" vertical="center" wrapText="1"/>
      <protection hidden="1"/>
    </xf>
    <xf numFmtId="0" fontId="9" fillId="7" borderId="30" xfId="0" applyFont="1" applyFill="1" applyBorder="1" applyAlignment="1" applyProtection="1">
      <alignment horizontal="center" vertical="center" wrapText="1"/>
      <protection hidden="1"/>
    </xf>
    <xf numFmtId="0" fontId="13" fillId="4" borderId="8" xfId="0" applyFont="1" applyFill="1" applyBorder="1" applyAlignment="1" applyProtection="1">
      <alignment horizontal="center" vertical="center"/>
      <protection hidden="1"/>
    </xf>
    <xf numFmtId="0" fontId="13" fillId="4" borderId="9" xfId="0" applyFont="1" applyFill="1" applyBorder="1" applyAlignment="1" applyProtection="1">
      <alignment horizontal="center" vertical="center"/>
      <protection hidden="1"/>
    </xf>
    <xf numFmtId="0" fontId="9" fillId="3" borderId="8" xfId="0" applyFont="1" applyFill="1" applyBorder="1" applyAlignment="1" applyProtection="1">
      <alignment horizontal="center" vertical="center" wrapText="1"/>
      <protection locked="0"/>
    </xf>
    <xf numFmtId="0" fontId="9" fillId="3" borderId="9" xfId="0" applyFont="1" applyFill="1" applyBorder="1" applyAlignment="1" applyProtection="1">
      <alignment horizontal="center" vertical="center" wrapText="1"/>
      <protection locked="0"/>
    </xf>
    <xf numFmtId="0" fontId="9" fillId="3" borderId="24"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readingOrder="2"/>
      <protection hidden="1"/>
    </xf>
    <xf numFmtId="0" fontId="9" fillId="2" borderId="30" xfId="0" applyFont="1" applyFill="1" applyBorder="1" applyAlignment="1" applyProtection="1">
      <alignment horizontal="center" readingOrder="2"/>
      <protection hidden="1"/>
    </xf>
    <xf numFmtId="0" fontId="9" fillId="2" borderId="23" xfId="0" applyFont="1" applyFill="1" applyBorder="1" applyAlignment="1" applyProtection="1">
      <alignment horizontal="center" readingOrder="2"/>
      <protection hidden="1"/>
    </xf>
    <xf numFmtId="0" fontId="9" fillId="2" borderId="32" xfId="0" applyFont="1" applyFill="1" applyBorder="1" applyAlignment="1" applyProtection="1">
      <alignment horizontal="center" readingOrder="2"/>
      <protection hidden="1"/>
    </xf>
    <xf numFmtId="0" fontId="9" fillId="2" borderId="4" xfId="0" applyFont="1" applyFill="1" applyBorder="1" applyAlignment="1" applyProtection="1">
      <alignment horizontal="center" readingOrder="2"/>
      <protection hidden="1"/>
    </xf>
    <xf numFmtId="0" fontId="9" fillId="2" borderId="31" xfId="0" applyFont="1" applyFill="1" applyBorder="1" applyAlignment="1" applyProtection="1">
      <alignment horizontal="center" readingOrder="2"/>
      <protection hidden="1"/>
    </xf>
    <xf numFmtId="0" fontId="9" fillId="2" borderId="19" xfId="0" applyFont="1" applyFill="1" applyBorder="1" applyAlignment="1" applyProtection="1">
      <alignment horizontal="center" vertical="center" wrapText="1"/>
      <protection hidden="1"/>
    </xf>
    <xf numFmtId="0" fontId="9" fillId="2" borderId="13" xfId="0" applyFont="1" applyFill="1" applyBorder="1" applyAlignment="1" applyProtection="1">
      <alignment horizontal="center" vertical="center" wrapText="1"/>
      <protection hidden="1"/>
    </xf>
    <xf numFmtId="0" fontId="9" fillId="2" borderId="20" xfId="0" applyFont="1" applyFill="1" applyBorder="1" applyAlignment="1" applyProtection="1">
      <alignment horizontal="center" vertical="center" readingOrder="2"/>
      <protection hidden="1"/>
    </xf>
    <xf numFmtId="0" fontId="9" fillId="2" borderId="14" xfId="0" applyFont="1" applyFill="1" applyBorder="1" applyAlignment="1" applyProtection="1">
      <alignment horizontal="center" vertical="center" readingOrder="2"/>
      <protection hidden="1"/>
    </xf>
    <xf numFmtId="0" fontId="9" fillId="3" borderId="4" xfId="0" applyFont="1" applyFill="1" applyBorder="1" applyAlignment="1" applyProtection="1">
      <alignment horizontal="center" vertical="center" wrapText="1"/>
      <protection hidden="1"/>
    </xf>
    <xf numFmtId="0" fontId="9" fillId="3" borderId="25" xfId="0" applyFont="1" applyFill="1" applyBorder="1" applyAlignment="1" applyProtection="1">
      <alignment horizontal="center" vertical="center" wrapText="1"/>
      <protection hidden="1"/>
    </xf>
    <xf numFmtId="0" fontId="9" fillId="3" borderId="31" xfId="0" applyFont="1" applyFill="1" applyBorder="1" applyAlignment="1" applyProtection="1">
      <alignment horizontal="center" vertical="center" wrapText="1"/>
      <protection hidden="1"/>
    </xf>
    <xf numFmtId="49" fontId="9" fillId="3" borderId="3" xfId="0" applyNumberFormat="1" applyFont="1" applyFill="1" applyBorder="1" applyAlignment="1" applyProtection="1">
      <alignment horizontal="center" vertical="center" wrapText="1"/>
      <protection hidden="1"/>
    </xf>
    <xf numFmtId="49" fontId="9" fillId="3" borderId="6" xfId="0" applyNumberFormat="1" applyFont="1" applyFill="1" applyBorder="1" applyAlignment="1" applyProtection="1">
      <alignment horizontal="center" vertical="center" wrapText="1"/>
      <protection hidden="1"/>
    </xf>
    <xf numFmtId="49" fontId="9" fillId="3" borderId="5" xfId="0" applyNumberFormat="1" applyFont="1" applyFill="1" applyBorder="1" applyAlignment="1" applyProtection="1">
      <alignment horizontal="center" vertical="center" wrapText="1"/>
      <protection hidden="1"/>
    </xf>
    <xf numFmtId="0" fontId="11" fillId="11" borderId="50" xfId="0" applyFont="1" applyFill="1" applyBorder="1" applyAlignment="1" applyProtection="1">
      <alignment horizontal="center" vertical="center" wrapText="1" readingOrder="2"/>
      <protection hidden="1"/>
    </xf>
    <xf numFmtId="0" fontId="11" fillId="11" borderId="35" xfId="0" applyFont="1" applyFill="1" applyBorder="1" applyAlignment="1" applyProtection="1">
      <alignment horizontal="center" vertical="center" wrapText="1" readingOrder="2"/>
      <protection hidden="1"/>
    </xf>
    <xf numFmtId="0" fontId="11" fillId="11" borderId="45" xfId="0" applyNumberFormat="1" applyFont="1" applyFill="1" applyBorder="1" applyAlignment="1" applyProtection="1">
      <alignment horizontal="center" vertical="center" wrapText="1" readingOrder="2"/>
      <protection hidden="1"/>
    </xf>
    <xf numFmtId="0" fontId="11" fillId="11" borderId="36" xfId="0" applyNumberFormat="1" applyFont="1" applyFill="1" applyBorder="1" applyAlignment="1" applyProtection="1">
      <alignment horizontal="center" vertical="center" wrapText="1" readingOrder="2"/>
      <protection hidden="1"/>
    </xf>
    <xf numFmtId="0" fontId="12" fillId="13" borderId="45" xfId="0" applyFont="1" applyFill="1" applyBorder="1" applyAlignment="1" applyProtection="1">
      <alignment horizontal="center" vertical="center" wrapText="1" readingOrder="2"/>
      <protection hidden="1"/>
    </xf>
    <xf numFmtId="1" fontId="11" fillId="12" borderId="45" xfId="2" applyNumberFormat="1" applyFont="1" applyFill="1" applyBorder="1" applyAlignment="1" applyProtection="1">
      <alignment horizontal="center" vertical="center" wrapText="1" readingOrder="2"/>
      <protection hidden="1"/>
    </xf>
    <xf numFmtId="2" fontId="12" fillId="12" borderId="45" xfId="0" applyNumberFormat="1" applyFont="1" applyFill="1" applyBorder="1" applyAlignment="1" applyProtection="1">
      <alignment horizontal="center" vertical="center" wrapText="1" readingOrder="2"/>
      <protection hidden="1"/>
    </xf>
    <xf numFmtId="2" fontId="11" fillId="12" borderId="45" xfId="0" applyNumberFormat="1" applyFont="1" applyFill="1" applyBorder="1" applyAlignment="1" applyProtection="1">
      <alignment horizontal="center" vertical="center" wrapText="1" readingOrder="2"/>
      <protection hidden="1"/>
    </xf>
    <xf numFmtId="2" fontId="11" fillId="12" borderId="36" xfId="0" applyNumberFormat="1" applyFont="1" applyFill="1" applyBorder="1" applyAlignment="1" applyProtection="1">
      <alignment horizontal="center" vertical="center" wrapText="1" readingOrder="2"/>
      <protection hidden="1"/>
    </xf>
    <xf numFmtId="0" fontId="11" fillId="11" borderId="38" xfId="0" applyFont="1" applyFill="1" applyBorder="1" applyAlignment="1" applyProtection="1">
      <alignment horizontal="center" vertical="center" wrapText="1" readingOrder="2"/>
      <protection hidden="1"/>
    </xf>
    <xf numFmtId="0" fontId="11" fillId="11" borderId="58" xfId="0" applyFont="1" applyFill="1" applyBorder="1" applyAlignment="1" applyProtection="1">
      <alignment horizontal="center" vertical="center" wrapText="1" readingOrder="2"/>
      <protection hidden="1"/>
    </xf>
    <xf numFmtId="0" fontId="11" fillId="13" borderId="58" xfId="0" applyFont="1" applyFill="1" applyBorder="1" applyAlignment="1" applyProtection="1">
      <alignment horizontal="center" vertical="center" wrapText="1" readingOrder="2"/>
      <protection hidden="1"/>
    </xf>
    <xf numFmtId="2" fontId="13" fillId="14" borderId="4" xfId="0" applyNumberFormat="1" applyFont="1" applyFill="1" applyBorder="1" applyAlignment="1" applyProtection="1">
      <alignment horizontal="center" vertical="center" wrapText="1" readingOrder="2"/>
      <protection hidden="1"/>
    </xf>
    <xf numFmtId="2" fontId="13" fillId="14" borderId="31" xfId="0" applyNumberFormat="1" applyFont="1" applyFill="1" applyBorder="1" applyAlignment="1" applyProtection="1">
      <alignment horizontal="center" vertical="center" wrapText="1" readingOrder="2"/>
      <protection hidden="1"/>
    </xf>
    <xf numFmtId="0" fontId="9" fillId="0" borderId="7" xfId="0" applyFont="1" applyBorder="1" applyAlignment="1" applyProtection="1">
      <alignment horizontal="center" vertical="center"/>
      <protection hidden="1"/>
    </xf>
    <xf numFmtId="0" fontId="11" fillId="11" borderId="45" xfId="0" applyFont="1" applyFill="1" applyBorder="1" applyAlignment="1" applyProtection="1">
      <alignment horizontal="center" vertical="center" wrapText="1" readingOrder="2"/>
      <protection hidden="1"/>
    </xf>
    <xf numFmtId="0" fontId="11" fillId="13" borderId="45" xfId="0" applyFont="1" applyFill="1" applyBorder="1" applyAlignment="1" applyProtection="1">
      <alignment horizontal="center" vertical="center" wrapText="1" readingOrder="2"/>
      <protection hidden="1"/>
    </xf>
    <xf numFmtId="2" fontId="9" fillId="13" borderId="9" xfId="0" applyNumberFormat="1" applyFont="1" applyFill="1" applyBorder="1" applyAlignment="1">
      <alignment horizontal="center" vertical="center"/>
    </xf>
    <xf numFmtId="2" fontId="9" fillId="13" borderId="24" xfId="0" applyNumberFormat="1" applyFont="1" applyFill="1" applyBorder="1" applyAlignment="1">
      <alignment horizontal="center" vertical="center"/>
    </xf>
    <xf numFmtId="164" fontId="9" fillId="13" borderId="8" xfId="0" applyNumberFormat="1" applyFont="1" applyFill="1" applyBorder="1" applyAlignment="1">
      <alignment horizontal="center" vertical="center"/>
    </xf>
    <xf numFmtId="164" fontId="9" fillId="13" borderId="24" xfId="0" applyNumberFormat="1" applyFont="1" applyFill="1" applyBorder="1" applyAlignment="1">
      <alignment horizontal="center" vertical="center"/>
    </xf>
    <xf numFmtId="0" fontId="9" fillId="23" borderId="12" xfId="0" applyFont="1" applyFill="1" applyBorder="1" applyAlignment="1" applyProtection="1">
      <alignment horizontal="center" vertical="center" wrapText="1"/>
      <protection hidden="1"/>
    </xf>
    <xf numFmtId="0" fontId="9" fillId="23" borderId="28" xfId="0" applyFont="1" applyFill="1" applyBorder="1" applyAlignment="1" applyProtection="1">
      <alignment horizontal="center" vertical="center" wrapText="1"/>
      <protection hidden="1"/>
    </xf>
    <xf numFmtId="0" fontId="9" fillId="23" borderId="14" xfId="0" applyFont="1" applyFill="1" applyBorder="1" applyAlignment="1" applyProtection="1">
      <alignment horizontal="center" vertical="center" wrapText="1"/>
      <protection hidden="1"/>
    </xf>
    <xf numFmtId="0" fontId="9" fillId="23" borderId="2" xfId="0" applyFont="1" applyFill="1" applyBorder="1" applyAlignment="1" applyProtection="1">
      <alignment horizontal="center" vertical="center" readingOrder="2"/>
      <protection hidden="1"/>
    </xf>
    <xf numFmtId="0" fontId="9" fillId="23" borderId="26" xfId="0" applyFont="1" applyFill="1" applyBorder="1" applyAlignment="1" applyProtection="1">
      <alignment horizontal="center" vertical="center" readingOrder="2"/>
      <protection hidden="1"/>
    </xf>
    <xf numFmtId="0" fontId="9" fillId="23" borderId="20" xfId="0" applyFont="1" applyFill="1" applyBorder="1" applyAlignment="1" applyProtection="1">
      <alignment horizontal="center" vertical="center" readingOrder="2"/>
      <protection hidden="1"/>
    </xf>
    <xf numFmtId="2" fontId="9" fillId="13" borderId="8" xfId="0" applyNumberFormat="1" applyFont="1" applyFill="1" applyBorder="1" applyAlignment="1">
      <alignment horizontal="center" vertical="center"/>
    </xf>
    <xf numFmtId="0" fontId="9" fillId="11" borderId="1" xfId="0" applyFont="1" applyFill="1" applyBorder="1" applyAlignment="1">
      <alignment horizontal="center" vertical="center" wrapText="1"/>
    </xf>
    <xf numFmtId="0" fontId="9" fillId="11" borderId="23" xfId="0" applyFont="1" applyFill="1" applyBorder="1" applyAlignment="1">
      <alignment horizontal="center" vertical="center" wrapText="1"/>
    </xf>
    <xf numFmtId="2" fontId="9" fillId="11" borderId="49" xfId="0" applyNumberFormat="1" applyFont="1" applyFill="1" applyBorder="1" applyAlignment="1" applyProtection="1">
      <alignment horizontal="center" vertical="center" wrapText="1"/>
      <protection hidden="1"/>
    </xf>
    <xf numFmtId="0" fontId="9" fillId="11" borderId="67" xfId="0" applyFont="1" applyFill="1" applyBorder="1" applyAlignment="1" applyProtection="1">
      <alignment horizontal="center" vertical="center" wrapText="1"/>
      <protection hidden="1"/>
    </xf>
    <xf numFmtId="0" fontId="9" fillId="11" borderId="48" xfId="0" applyFont="1" applyFill="1" applyBorder="1" applyAlignment="1" applyProtection="1">
      <alignment horizontal="center" vertical="center" wrapText="1"/>
      <protection hidden="1"/>
    </xf>
    <xf numFmtId="0" fontId="9" fillId="13" borderId="3" xfId="0" applyFont="1" applyFill="1" applyBorder="1" applyAlignment="1">
      <alignment horizontal="center" vertical="center" wrapText="1"/>
    </xf>
    <xf numFmtId="0" fontId="9" fillId="13" borderId="6" xfId="0" applyFont="1" applyFill="1" applyBorder="1" applyAlignment="1">
      <alignment horizontal="center" vertical="center" wrapText="1"/>
    </xf>
    <xf numFmtId="0" fontId="9" fillId="13" borderId="8" xfId="0" applyFont="1" applyFill="1" applyBorder="1" applyAlignment="1">
      <alignment horizontal="center" vertical="center" wrapText="1"/>
    </xf>
    <xf numFmtId="0" fontId="9" fillId="13" borderId="9" xfId="0" applyFont="1" applyFill="1" applyBorder="1" applyAlignment="1">
      <alignment horizontal="center" vertical="center" wrapText="1"/>
    </xf>
    <xf numFmtId="0" fontId="9" fillId="11" borderId="4" xfId="0" applyFont="1" applyFill="1" applyBorder="1" applyAlignment="1">
      <alignment horizontal="center" vertical="center" wrapText="1"/>
    </xf>
    <xf numFmtId="0" fontId="10" fillId="22" borderId="8" xfId="0" applyFont="1" applyFill="1" applyBorder="1" applyAlignment="1">
      <alignment horizontal="center" vertical="center"/>
    </xf>
    <xf numFmtId="0" fontId="10" fillId="22" borderId="24" xfId="0" applyFont="1" applyFill="1" applyBorder="1" applyAlignment="1">
      <alignment horizontal="center" vertical="center"/>
    </xf>
    <xf numFmtId="2" fontId="15" fillId="15" borderId="37" xfId="0" applyNumberFormat="1" applyFont="1" applyFill="1" applyBorder="1" applyAlignment="1">
      <alignment horizontal="center" vertical="center"/>
    </xf>
    <xf numFmtId="2" fontId="15" fillId="15" borderId="27" xfId="0" applyNumberFormat="1" applyFont="1" applyFill="1" applyBorder="1" applyAlignment="1">
      <alignment horizontal="center" vertical="center"/>
    </xf>
    <xf numFmtId="2" fontId="15" fillId="15" borderId="21" xfId="0" applyNumberFormat="1" applyFont="1" applyFill="1" applyBorder="1" applyAlignment="1">
      <alignment horizontal="center" vertical="center"/>
    </xf>
    <xf numFmtId="0" fontId="9" fillId="22" borderId="30" xfId="0" applyFont="1" applyFill="1" applyBorder="1" applyAlignment="1">
      <alignment horizontal="center" vertical="center" wrapText="1"/>
    </xf>
    <xf numFmtId="0" fontId="9" fillId="22" borderId="31" xfId="0" applyFont="1" applyFill="1" applyBorder="1" applyAlignment="1">
      <alignment horizontal="center" vertical="center" wrapText="1"/>
    </xf>
    <xf numFmtId="0" fontId="10" fillId="22" borderId="15" xfId="0" applyFont="1" applyFill="1" applyBorder="1" applyAlignment="1">
      <alignment horizontal="center" vertical="center"/>
    </xf>
    <xf numFmtId="0" fontId="10" fillId="22" borderId="43" xfId="0" applyFont="1" applyFill="1" applyBorder="1" applyAlignment="1">
      <alignment horizontal="center" vertical="center"/>
    </xf>
    <xf numFmtId="0" fontId="10" fillId="22" borderId="65" xfId="0" applyFont="1" applyFill="1" applyBorder="1" applyAlignment="1">
      <alignment horizontal="center" vertical="center"/>
    </xf>
    <xf numFmtId="0" fontId="10" fillId="22" borderId="69" xfId="0" applyFont="1" applyFill="1" applyBorder="1" applyAlignment="1">
      <alignment horizontal="center" vertical="center"/>
    </xf>
    <xf numFmtId="2" fontId="15" fillId="15" borderId="31" xfId="0" applyNumberFormat="1" applyFont="1" applyFill="1" applyBorder="1" applyAlignment="1">
      <alignment horizontal="center" vertical="center"/>
    </xf>
    <xf numFmtId="0" fontId="6" fillId="11" borderId="37" xfId="0" applyNumberFormat="1" applyFont="1" applyFill="1" applyBorder="1" applyAlignment="1" applyProtection="1">
      <alignment horizontal="center" vertical="center" wrapText="1" readingOrder="2"/>
      <protection hidden="1"/>
    </xf>
    <xf numFmtId="0" fontId="6" fillId="11" borderId="27" xfId="0" applyNumberFormat="1" applyFont="1" applyFill="1" applyBorder="1" applyAlignment="1" applyProtection="1">
      <alignment horizontal="center" vertical="center" wrapText="1" readingOrder="2"/>
      <protection hidden="1"/>
    </xf>
    <xf numFmtId="0" fontId="6" fillId="11" borderId="21" xfId="0" applyNumberFormat="1" applyFont="1" applyFill="1" applyBorder="1" applyAlignment="1" applyProtection="1">
      <alignment horizontal="center" vertical="center" wrapText="1" readingOrder="2"/>
      <protection hidden="1"/>
    </xf>
    <xf numFmtId="0" fontId="9" fillId="20" borderId="8" xfId="0" applyFont="1" applyFill="1" applyBorder="1" applyAlignment="1">
      <alignment horizontal="center"/>
    </xf>
    <xf numFmtId="0" fontId="9" fillId="20" borderId="24" xfId="0" applyFont="1" applyFill="1" applyBorder="1" applyAlignment="1">
      <alignment horizontal="center"/>
    </xf>
    <xf numFmtId="0" fontId="6" fillId="11" borderId="2" xfId="0" applyFont="1" applyFill="1" applyBorder="1" applyAlignment="1" applyProtection="1">
      <alignment horizontal="center" vertical="center" wrapText="1" readingOrder="2"/>
      <protection hidden="1"/>
    </xf>
    <xf numFmtId="0" fontId="6" fillId="11" borderId="26" xfId="0" applyFont="1" applyFill="1" applyBorder="1" applyAlignment="1" applyProtection="1">
      <alignment horizontal="center" vertical="center" wrapText="1" readingOrder="2"/>
      <protection hidden="1"/>
    </xf>
    <xf numFmtId="0" fontId="6" fillId="11" borderId="20" xfId="0" applyFont="1" applyFill="1" applyBorder="1" applyAlignment="1" applyProtection="1">
      <alignment horizontal="center" vertical="center" wrapText="1" readingOrder="2"/>
      <protection hidden="1"/>
    </xf>
    <xf numFmtId="1" fontId="6" fillId="13" borderId="66" xfId="2" applyNumberFormat="1" applyFont="1" applyFill="1" applyBorder="1" applyAlignment="1" applyProtection="1">
      <alignment horizontal="center" vertical="center" wrapText="1" readingOrder="2"/>
      <protection hidden="1"/>
    </xf>
    <xf numFmtId="1" fontId="6" fillId="13" borderId="39" xfId="2" applyNumberFormat="1" applyFont="1" applyFill="1" applyBorder="1" applyAlignment="1" applyProtection="1">
      <alignment horizontal="center" vertical="center" wrapText="1" readingOrder="2"/>
      <protection hidden="1"/>
    </xf>
    <xf numFmtId="0" fontId="10" fillId="22" borderId="9" xfId="0" applyFont="1" applyFill="1" applyBorder="1" applyAlignment="1">
      <alignment horizontal="center" vertical="center"/>
    </xf>
    <xf numFmtId="0" fontId="10" fillId="22" borderId="55" xfId="0" applyFont="1" applyFill="1" applyBorder="1" applyAlignment="1">
      <alignment horizontal="center" vertical="center"/>
    </xf>
    <xf numFmtId="0" fontId="10" fillId="22" borderId="54" xfId="0" applyFont="1" applyFill="1" applyBorder="1" applyAlignment="1">
      <alignment horizontal="center" vertical="center"/>
    </xf>
    <xf numFmtId="0" fontId="9" fillId="22" borderId="3" xfId="0" applyFont="1" applyFill="1" applyBorder="1" applyAlignment="1">
      <alignment horizontal="center" vertical="center" wrapText="1"/>
    </xf>
    <xf numFmtId="0" fontId="9" fillId="22" borderId="5" xfId="0" applyFont="1" applyFill="1" applyBorder="1" applyAlignment="1">
      <alignment horizontal="center" vertical="center" wrapText="1"/>
    </xf>
    <xf numFmtId="2" fontId="11" fillId="13" borderId="33" xfId="0" applyNumberFormat="1" applyFont="1" applyFill="1" applyBorder="1" applyAlignment="1" applyProtection="1">
      <alignment horizontal="center" vertical="center" wrapText="1" readingOrder="2"/>
      <protection hidden="1"/>
    </xf>
    <xf numFmtId="2" fontId="11" fillId="13" borderId="70" xfId="0" applyNumberFormat="1" applyFont="1" applyFill="1" applyBorder="1" applyAlignment="1" applyProtection="1">
      <alignment horizontal="center" vertical="center" wrapText="1" readingOrder="2"/>
      <protection hidden="1"/>
    </xf>
    <xf numFmtId="2" fontId="11" fillId="13" borderId="71" xfId="0" applyNumberFormat="1" applyFont="1" applyFill="1" applyBorder="1" applyAlignment="1" applyProtection="1">
      <alignment horizontal="center" vertical="center" wrapText="1" readingOrder="2"/>
      <protection hidden="1"/>
    </xf>
    <xf numFmtId="0" fontId="11" fillId="13" borderId="68" xfId="0" applyFont="1" applyFill="1" applyBorder="1" applyAlignment="1" applyProtection="1">
      <alignment horizontal="center" vertical="center" wrapText="1" readingOrder="2"/>
      <protection hidden="1"/>
    </xf>
    <xf numFmtId="0" fontId="11" fillId="13" borderId="40" xfId="0" applyFont="1" applyFill="1" applyBorder="1" applyAlignment="1" applyProtection="1">
      <alignment horizontal="center" vertical="center" wrapText="1" readingOrder="2"/>
      <protection hidden="1"/>
    </xf>
    <xf numFmtId="0" fontId="11" fillId="13" borderId="29" xfId="0" applyFont="1" applyFill="1" applyBorder="1" applyAlignment="1" applyProtection="1">
      <alignment horizontal="center" vertical="center" wrapText="1" readingOrder="2"/>
      <protection hidden="1"/>
    </xf>
    <xf numFmtId="0" fontId="11" fillId="13" borderId="0" xfId="0" applyFont="1" applyFill="1" applyBorder="1" applyAlignment="1" applyProtection="1">
      <alignment horizontal="center" vertical="center" wrapText="1" readingOrder="2"/>
      <protection hidden="1"/>
    </xf>
    <xf numFmtId="0" fontId="9" fillId="12" borderId="1" xfId="0" applyFont="1" applyFill="1" applyBorder="1" applyAlignment="1">
      <alignment horizontal="center" vertical="center"/>
    </xf>
    <xf numFmtId="0" fontId="9" fillId="12" borderId="22" xfId="0" applyFont="1" applyFill="1" applyBorder="1" applyAlignment="1">
      <alignment horizontal="center" vertical="center"/>
    </xf>
    <xf numFmtId="0" fontId="9" fillId="12" borderId="23" xfId="0" applyFont="1" applyFill="1" applyBorder="1" applyAlignment="1">
      <alignment horizontal="center" vertical="center"/>
    </xf>
    <xf numFmtId="0" fontId="9" fillId="12" borderId="0" xfId="0" applyFont="1" applyFill="1" applyBorder="1" applyAlignment="1">
      <alignment horizontal="center" vertical="center"/>
    </xf>
    <xf numFmtId="0" fontId="9" fillId="16" borderId="2" xfId="0" applyFont="1" applyFill="1" applyBorder="1" applyAlignment="1" applyProtection="1">
      <alignment horizontal="center" vertical="center" readingOrder="2"/>
      <protection hidden="1"/>
    </xf>
    <xf numFmtId="0" fontId="9" fillId="16" borderId="20" xfId="0" applyFont="1" applyFill="1" applyBorder="1" applyAlignment="1" applyProtection="1">
      <alignment horizontal="center" vertical="center" readingOrder="2"/>
      <protection hidden="1"/>
    </xf>
    <xf numFmtId="0" fontId="10" fillId="0" borderId="28" xfId="0" applyFont="1" applyBorder="1" applyAlignment="1">
      <alignment horizontal="center"/>
    </xf>
    <xf numFmtId="0" fontId="10" fillId="0" borderId="44" xfId="0" applyFont="1" applyBorder="1" applyAlignment="1">
      <alignment horizontal="center"/>
    </xf>
    <xf numFmtId="0" fontId="10" fillId="0" borderId="52" xfId="0" applyFont="1" applyBorder="1" applyAlignment="1">
      <alignment horizontal="center"/>
    </xf>
    <xf numFmtId="0" fontId="10" fillId="0" borderId="14" xfId="0" applyFont="1" applyBorder="1" applyAlignment="1">
      <alignment horizontal="center"/>
    </xf>
    <xf numFmtId="0" fontId="9" fillId="3" borderId="34" xfId="0" applyFont="1" applyFill="1" applyBorder="1" applyAlignment="1">
      <alignment horizontal="center" wrapText="1"/>
    </xf>
    <xf numFmtId="0" fontId="9" fillId="3" borderId="47" xfId="0" applyFont="1" applyFill="1" applyBorder="1" applyAlignment="1">
      <alignment horizontal="center" wrapText="1"/>
    </xf>
    <xf numFmtId="0" fontId="10" fillId="3" borderId="54" xfId="0" applyFont="1" applyFill="1" applyBorder="1" applyAlignment="1">
      <alignment horizontal="center"/>
    </xf>
    <xf numFmtId="0" fontId="10" fillId="3" borderId="55" xfId="0" applyFont="1" applyFill="1" applyBorder="1" applyAlignment="1">
      <alignment horizontal="center"/>
    </xf>
    <xf numFmtId="0" fontId="9" fillId="11" borderId="60" xfId="0" applyFont="1" applyFill="1" applyBorder="1" applyAlignment="1">
      <alignment horizontal="center" vertical="center" wrapText="1"/>
    </xf>
    <xf numFmtId="0" fontId="9" fillId="11" borderId="45" xfId="0" applyFont="1" applyFill="1" applyBorder="1" applyAlignment="1">
      <alignment horizontal="center" vertical="center" wrapText="1"/>
    </xf>
    <xf numFmtId="0" fontId="10" fillId="3" borderId="24" xfId="0" applyFont="1" applyFill="1" applyBorder="1" applyAlignment="1">
      <alignment horizontal="center"/>
    </xf>
    <xf numFmtId="0" fontId="9" fillId="11" borderId="39" xfId="0" applyFont="1" applyFill="1" applyBorder="1" applyAlignment="1">
      <alignment horizontal="center" vertical="center" wrapText="1"/>
    </xf>
    <xf numFmtId="0" fontId="9" fillId="11" borderId="58" xfId="0" applyFont="1" applyFill="1" applyBorder="1" applyAlignment="1">
      <alignment horizontal="center" vertical="center" wrapText="1"/>
    </xf>
    <xf numFmtId="0" fontId="9" fillId="0" borderId="8" xfId="0" applyFont="1" applyBorder="1" applyAlignment="1">
      <alignment horizontal="center"/>
    </xf>
    <xf numFmtId="0" fontId="9" fillId="0" borderId="9" xfId="0" applyFont="1" applyBorder="1" applyAlignment="1">
      <alignment horizontal="center"/>
    </xf>
    <xf numFmtId="0" fontId="9" fillId="0" borderId="24" xfId="0" applyFont="1" applyBorder="1" applyAlignment="1">
      <alignment horizontal="center"/>
    </xf>
    <xf numFmtId="0" fontId="10" fillId="24" borderId="8" xfId="0" applyFont="1" applyFill="1" applyBorder="1" applyAlignment="1" applyProtection="1">
      <alignment horizontal="center"/>
      <protection hidden="1"/>
    </xf>
    <xf numFmtId="0" fontId="10" fillId="24" borderId="9" xfId="0" applyFont="1" applyFill="1" applyBorder="1" applyAlignment="1" applyProtection="1">
      <alignment horizontal="center"/>
      <protection hidden="1"/>
    </xf>
    <xf numFmtId="0" fontId="10" fillId="24" borderId="24" xfId="0" applyFont="1" applyFill="1" applyBorder="1" applyAlignment="1" applyProtection="1">
      <alignment horizontal="center"/>
      <protection hidden="1"/>
    </xf>
    <xf numFmtId="0" fontId="9" fillId="16" borderId="37" xfId="0" applyFont="1" applyFill="1" applyBorder="1" applyAlignment="1" applyProtection="1">
      <alignment horizontal="center" vertical="center"/>
      <protection hidden="1"/>
    </xf>
    <xf numFmtId="0" fontId="9" fillId="16" borderId="27" xfId="0" applyFont="1" applyFill="1" applyBorder="1" applyAlignment="1" applyProtection="1">
      <alignment horizontal="center" vertical="center"/>
      <protection hidden="1"/>
    </xf>
  </cellXfs>
  <cellStyles count="3">
    <cellStyle name="Normal" xfId="0" builtinId="0"/>
    <cellStyle name="Percent" xfId="2" builtinId="5"/>
    <cellStyle name="היפר-קישור" xfId="1" builtinId="8"/>
  </cellStyles>
  <dxfs count="47">
    <dxf>
      <fill>
        <patternFill>
          <bgColor theme="6" tint="0.39994506668294322"/>
        </patternFill>
      </fill>
    </dxf>
    <dxf>
      <fill>
        <patternFill>
          <bgColor theme="5" tint="0.3999450666829432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E7E8FF"/>
      <color rgb="FFEBFEFF"/>
      <color rgb="FFF2DDFF"/>
      <color rgb="FFF9EFFF"/>
      <color rgb="FFFFEBF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2</xdr:row>
      <xdr:rowOff>0</xdr:rowOff>
    </xdr:from>
    <xdr:to>
      <xdr:col>0</xdr:col>
      <xdr:colOff>603885</xdr:colOff>
      <xdr:row>4</xdr:row>
      <xdr:rowOff>153670</xdr:rowOff>
    </xdr:to>
    <xdr:pic>
      <xdr:nvPicPr>
        <xdr:cNvPr id="4" name="תמונה 3" title="לוגו מסמך נגיש"/>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42467990" y="723900"/>
          <a:ext cx="508635" cy="515620"/>
        </a:xfrm>
        <a:prstGeom prst="rect">
          <a:avLst/>
        </a:prstGeom>
      </xdr:spPr>
    </xdr:pic>
    <xdr:clientData/>
  </xdr:twoCellAnchor>
  <xdr:twoCellAnchor editAs="oneCell">
    <xdr:from>
      <xdr:col>0</xdr:col>
      <xdr:colOff>842009</xdr:colOff>
      <xdr:row>2</xdr:row>
      <xdr:rowOff>47625</xdr:rowOff>
    </xdr:from>
    <xdr:to>
      <xdr:col>0</xdr:col>
      <xdr:colOff>2726607</xdr:colOff>
      <xdr:row>4</xdr:row>
      <xdr:rowOff>104775</xdr:rowOff>
    </xdr:to>
    <xdr:pic>
      <xdr:nvPicPr>
        <xdr:cNvPr id="5" name="תמונה 4" title="לוגו חברת תבונה ונגישות טכנלוגיות"/>
        <xdr:cNvPicPr/>
      </xdr:nvPicPr>
      <xdr:blipFill>
        <a:blip xmlns:r="http://schemas.openxmlformats.org/officeDocument/2006/relationships" r:embed="rId2"/>
        <a:srcRect/>
        <a:stretch>
          <a:fillRect/>
        </a:stretch>
      </xdr:blipFill>
      <xdr:spPr bwMode="auto">
        <a:xfrm>
          <a:off x="11240345268" y="771525"/>
          <a:ext cx="1884598" cy="419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1"/>
  <sheetViews>
    <sheetView rightToLeft="1" zoomScale="90" zoomScaleNormal="90" workbookViewId="0">
      <pane xSplit="3" ySplit="8" topLeftCell="D57" activePane="bottomRight" state="frozen"/>
      <selection pane="topRight" activeCell="D1" sqref="D1"/>
      <selection pane="bottomLeft" activeCell="A9" sqref="A9"/>
      <selection pane="bottomRight" activeCell="E11" sqref="E11"/>
    </sheetView>
  </sheetViews>
  <sheetFormatPr defaultColWidth="9" defaultRowHeight="15.75"/>
  <cols>
    <col min="1" max="1" width="1.375" style="4" customWidth="1"/>
    <col min="2" max="2" width="11.25" style="4" customWidth="1"/>
    <col min="3" max="3" width="10" style="4" customWidth="1"/>
    <col min="4" max="4" width="82.75" style="4" customWidth="1"/>
    <col min="5" max="5" width="24.125" style="4" customWidth="1"/>
    <col min="6" max="6" width="24.25" style="4" customWidth="1"/>
    <col min="7" max="7" width="26.5" style="4" customWidth="1"/>
    <col min="8" max="16384" width="9" style="4"/>
  </cols>
  <sheetData>
    <row r="1" spans="2:7" ht="9.75" customHeight="1" thickBot="1"/>
    <row r="2" spans="2:7" ht="18.75" customHeight="1">
      <c r="B2" s="196"/>
      <c r="C2" s="197"/>
      <c r="D2" s="202" t="s">
        <v>16</v>
      </c>
      <c r="E2" s="204">
        <v>1</v>
      </c>
      <c r="F2" s="204">
        <v>2</v>
      </c>
      <c r="G2" s="204">
        <v>3</v>
      </c>
    </row>
    <row r="3" spans="2:7" ht="15" customHeight="1">
      <c r="B3" s="198"/>
      <c r="C3" s="199"/>
      <c r="D3" s="203"/>
      <c r="E3" s="205"/>
      <c r="F3" s="205"/>
      <c r="G3" s="205"/>
    </row>
    <row r="4" spans="2:7">
      <c r="B4" s="198"/>
      <c r="C4" s="199"/>
      <c r="D4" s="108" t="s">
        <v>0</v>
      </c>
      <c r="E4" s="46"/>
      <c r="F4" s="46"/>
      <c r="G4" s="46"/>
    </row>
    <row r="5" spans="2:7">
      <c r="B5" s="198"/>
      <c r="C5" s="199"/>
      <c r="D5" s="108" t="s">
        <v>26</v>
      </c>
      <c r="E5" s="46"/>
      <c r="F5" s="46"/>
      <c r="G5" s="46"/>
    </row>
    <row r="6" spans="2:7">
      <c r="B6" s="198"/>
      <c r="C6" s="199"/>
      <c r="D6" s="108" t="s">
        <v>1</v>
      </c>
      <c r="E6" s="47"/>
      <c r="F6" s="47"/>
      <c r="G6" s="47"/>
    </row>
    <row r="7" spans="2:7" ht="16.5" thickBot="1">
      <c r="B7" s="200"/>
      <c r="C7" s="201"/>
      <c r="D7" s="108" t="s">
        <v>2</v>
      </c>
      <c r="E7" s="48"/>
      <c r="F7" s="48"/>
      <c r="G7" s="48"/>
    </row>
    <row r="8" spans="2:7" ht="16.5" thickBot="1">
      <c r="B8" s="49" t="s">
        <v>9</v>
      </c>
      <c r="C8" s="50" t="s">
        <v>3</v>
      </c>
      <c r="D8" s="51" t="s">
        <v>4</v>
      </c>
      <c r="E8" s="61"/>
      <c r="F8" s="61"/>
      <c r="G8" s="61"/>
    </row>
    <row r="9" spans="2:7" ht="16.5" thickBot="1">
      <c r="B9" s="52"/>
      <c r="C9" s="52" t="s">
        <v>28</v>
      </c>
      <c r="D9" s="109" t="s">
        <v>5</v>
      </c>
      <c r="E9" s="206"/>
      <c r="F9" s="207"/>
      <c r="G9" s="208"/>
    </row>
    <row r="10" spans="2:7" ht="19.5" customHeight="1">
      <c r="B10" s="209" t="s">
        <v>10</v>
      </c>
      <c r="C10" s="53" t="s">
        <v>32</v>
      </c>
      <c r="D10" s="54" t="s">
        <v>34</v>
      </c>
      <c r="E10" s="62"/>
      <c r="F10" s="62"/>
      <c r="G10" s="62"/>
    </row>
    <row r="11" spans="2:7" ht="47.25">
      <c r="B11" s="210"/>
      <c r="C11" s="53" t="s">
        <v>33</v>
      </c>
      <c r="D11" s="1" t="s">
        <v>23</v>
      </c>
      <c r="E11" s="62"/>
      <c r="F11" s="62"/>
      <c r="G11" s="62"/>
    </row>
    <row r="12" spans="2:7" ht="48.75" customHeight="1">
      <c r="B12" s="210"/>
      <c r="C12" s="53" t="s">
        <v>35</v>
      </c>
      <c r="D12" s="1" t="s">
        <v>17</v>
      </c>
      <c r="E12" s="62"/>
      <c r="F12" s="62"/>
      <c r="G12" s="62"/>
    </row>
    <row r="13" spans="2:7" ht="89.25" customHeight="1" thickBot="1">
      <c r="B13" s="211"/>
      <c r="C13" s="53" t="s">
        <v>36</v>
      </c>
      <c r="D13" s="1" t="s">
        <v>122</v>
      </c>
      <c r="E13" s="63"/>
      <c r="F13" s="63"/>
      <c r="G13" s="63"/>
    </row>
    <row r="14" spans="2:7" ht="22.5" customHeight="1" thickBot="1">
      <c r="B14" s="52"/>
      <c r="C14" s="52" t="s">
        <v>18</v>
      </c>
      <c r="D14" s="64" t="s">
        <v>6</v>
      </c>
      <c r="E14" s="193"/>
      <c r="F14" s="194"/>
      <c r="G14" s="195"/>
    </row>
    <row r="15" spans="2:7" ht="53.25" customHeight="1" thickBot="1">
      <c r="B15" s="110" t="s">
        <v>38</v>
      </c>
      <c r="C15" s="55" t="s">
        <v>72</v>
      </c>
      <c r="D15" s="1" t="s">
        <v>126</v>
      </c>
      <c r="E15" s="65"/>
      <c r="F15" s="65"/>
      <c r="G15" s="65"/>
    </row>
    <row r="16" spans="2:7" ht="49.5" customHeight="1" thickBot="1">
      <c r="B16" s="209" t="s">
        <v>47</v>
      </c>
      <c r="C16" s="56" t="s">
        <v>19</v>
      </c>
      <c r="D16" s="57" t="s">
        <v>123</v>
      </c>
      <c r="E16" s="66"/>
      <c r="F16" s="66"/>
      <c r="G16" s="66"/>
    </row>
    <row r="17" spans="2:7" ht="30" customHeight="1" thickBot="1">
      <c r="B17" s="210"/>
      <c r="C17" s="58" t="s">
        <v>39</v>
      </c>
      <c r="D17" s="57" t="s">
        <v>124</v>
      </c>
      <c r="E17" s="67"/>
      <c r="F17" s="67"/>
      <c r="G17" s="67"/>
    </row>
    <row r="18" spans="2:7" ht="36.75" customHeight="1" thickBot="1">
      <c r="B18" s="211"/>
      <c r="C18" s="55" t="s">
        <v>73</v>
      </c>
      <c r="D18" s="57" t="s">
        <v>125</v>
      </c>
      <c r="E18" s="65"/>
      <c r="F18" s="65"/>
      <c r="G18" s="65"/>
    </row>
    <row r="19" spans="2:7" ht="145.5" customHeight="1" thickBot="1">
      <c r="B19" s="209" t="s">
        <v>74</v>
      </c>
      <c r="C19" s="56" t="s">
        <v>40</v>
      </c>
      <c r="D19" s="57" t="s">
        <v>127</v>
      </c>
      <c r="E19" s="66"/>
      <c r="F19" s="66"/>
      <c r="G19" s="66"/>
    </row>
    <row r="20" spans="2:7" ht="63.75" thickBot="1">
      <c r="B20" s="210"/>
      <c r="C20" s="111" t="s">
        <v>41</v>
      </c>
      <c r="D20" s="143" t="s">
        <v>131</v>
      </c>
      <c r="E20" s="81"/>
      <c r="F20" s="66"/>
      <c r="G20" s="66"/>
    </row>
    <row r="21" spans="2:7" ht="32.25" thickBot="1">
      <c r="B21" s="210"/>
      <c r="C21" s="111" t="s">
        <v>75</v>
      </c>
      <c r="D21" s="144" t="s">
        <v>128</v>
      </c>
      <c r="E21" s="81"/>
      <c r="F21" s="66"/>
      <c r="G21" s="66"/>
    </row>
    <row r="22" spans="2:7" ht="32.25" thickBot="1">
      <c r="B22" s="210"/>
      <c r="C22" s="111" t="s">
        <v>76</v>
      </c>
      <c r="D22" s="144" t="s">
        <v>129</v>
      </c>
      <c r="E22" s="81"/>
      <c r="F22" s="66"/>
      <c r="G22" s="66"/>
    </row>
    <row r="23" spans="2:7" ht="32.25" thickBot="1">
      <c r="B23" s="211"/>
      <c r="C23" s="111" t="s">
        <v>77</v>
      </c>
      <c r="D23" s="144" t="s">
        <v>130</v>
      </c>
      <c r="E23" s="81"/>
      <c r="F23" s="66"/>
      <c r="G23" s="66"/>
    </row>
    <row r="24" spans="2:7" ht="15.95" thickBot="1">
      <c r="B24" s="68"/>
      <c r="C24" s="69"/>
      <c r="D24" s="70"/>
      <c r="E24" s="70"/>
      <c r="F24" s="70"/>
      <c r="G24" s="70"/>
    </row>
    <row r="25" spans="2:7" ht="16.5" thickBot="1">
      <c r="B25" s="68"/>
      <c r="C25" s="191" t="s">
        <v>7</v>
      </c>
      <c r="D25" s="192"/>
      <c r="E25" s="71"/>
      <c r="F25" s="71"/>
      <c r="G25" s="72"/>
    </row>
    <row r="26" spans="2:7" ht="33" customHeight="1" thickBot="1">
      <c r="B26"/>
      <c r="C26" s="138" t="s">
        <v>37</v>
      </c>
      <c r="D26" s="73" t="s">
        <v>8</v>
      </c>
      <c r="E26" s="188"/>
      <c r="F26" s="189"/>
      <c r="G26" s="190"/>
    </row>
    <row r="27" spans="2:7" ht="24" customHeight="1">
      <c r="B27"/>
      <c r="C27" s="139">
        <v>7.1</v>
      </c>
      <c r="D27" s="140" t="s">
        <v>132</v>
      </c>
      <c r="E27" s="66"/>
      <c r="F27" s="66"/>
      <c r="G27" s="66"/>
    </row>
    <row r="28" spans="2:7" ht="48" customHeight="1">
      <c r="B28"/>
      <c r="C28" s="59">
        <v>7.2</v>
      </c>
      <c r="D28" s="74" t="s">
        <v>133</v>
      </c>
      <c r="E28" s="62"/>
      <c r="F28" s="62"/>
      <c r="G28" s="62"/>
    </row>
    <row r="29" spans="2:7" ht="37.5" customHeight="1">
      <c r="B29"/>
      <c r="C29" s="59">
        <v>7.3</v>
      </c>
      <c r="D29" s="75" t="s">
        <v>134</v>
      </c>
      <c r="E29" s="63"/>
      <c r="F29" s="63"/>
      <c r="G29" s="63"/>
    </row>
    <row r="30" spans="2:7" ht="38.25" customHeight="1">
      <c r="B30"/>
      <c r="C30" s="59">
        <v>7.4</v>
      </c>
      <c r="D30" s="75" t="s">
        <v>135</v>
      </c>
      <c r="E30" s="63"/>
      <c r="F30" s="63"/>
      <c r="G30" s="63"/>
    </row>
    <row r="31" spans="2:7" ht="37.5" customHeight="1">
      <c r="B31"/>
      <c r="C31" s="59">
        <v>7.5</v>
      </c>
      <c r="D31" s="74" t="s">
        <v>136</v>
      </c>
      <c r="E31" s="63"/>
      <c r="F31" s="63"/>
      <c r="G31" s="63"/>
    </row>
    <row r="32" spans="2:7" ht="54" customHeight="1">
      <c r="B32"/>
      <c r="C32" s="59">
        <v>7.6</v>
      </c>
      <c r="D32" s="75" t="s">
        <v>137</v>
      </c>
      <c r="E32" s="63"/>
      <c r="F32" s="63"/>
      <c r="G32" s="63"/>
    </row>
    <row r="33" spans="2:7" ht="84.75" customHeight="1">
      <c r="B33"/>
      <c r="C33" s="59">
        <v>7.7</v>
      </c>
      <c r="D33" s="74" t="s">
        <v>138</v>
      </c>
      <c r="E33" s="63"/>
      <c r="F33" s="63"/>
      <c r="G33" s="63"/>
    </row>
    <row r="34" spans="2:7" ht="85.5" customHeight="1">
      <c r="B34"/>
      <c r="C34" s="59">
        <v>7.8</v>
      </c>
      <c r="D34" s="74" t="s">
        <v>139</v>
      </c>
      <c r="E34" s="63"/>
      <c r="F34" s="63"/>
      <c r="G34" s="63"/>
    </row>
    <row r="35" spans="2:7" ht="47.25">
      <c r="B35"/>
      <c r="C35" s="59">
        <v>7.9</v>
      </c>
      <c r="D35" s="75" t="s">
        <v>140</v>
      </c>
      <c r="E35" s="63"/>
      <c r="F35" s="63"/>
      <c r="G35" s="63"/>
    </row>
    <row r="36" spans="2:7" ht="22.5" customHeight="1">
      <c r="B36"/>
      <c r="C36" s="60">
        <v>7.1</v>
      </c>
      <c r="D36" s="74" t="s">
        <v>141</v>
      </c>
      <c r="E36" s="63"/>
      <c r="F36" s="63"/>
      <c r="G36" s="63"/>
    </row>
    <row r="37" spans="2:7">
      <c r="B37"/>
      <c r="C37" s="60">
        <v>7.11</v>
      </c>
      <c r="D37" s="74" t="s">
        <v>142</v>
      </c>
      <c r="E37" s="63"/>
      <c r="F37" s="63"/>
      <c r="G37" s="63"/>
    </row>
    <row r="38" spans="2:7">
      <c r="B38"/>
      <c r="C38" s="60">
        <v>7.12</v>
      </c>
      <c r="D38" s="75" t="s">
        <v>143</v>
      </c>
      <c r="E38" s="63"/>
      <c r="F38" s="63"/>
      <c r="G38" s="63"/>
    </row>
    <row r="39" spans="2:7">
      <c r="B39"/>
      <c r="C39" s="60">
        <v>7.13</v>
      </c>
      <c r="D39" s="75" t="s">
        <v>144</v>
      </c>
      <c r="E39" s="63"/>
      <c r="F39" s="63"/>
      <c r="G39" s="63"/>
    </row>
    <row r="40" spans="2:7">
      <c r="B40"/>
      <c r="C40" s="59">
        <v>7.14</v>
      </c>
      <c r="D40" s="75" t="s">
        <v>145</v>
      </c>
      <c r="E40" s="63"/>
      <c r="F40" s="63"/>
      <c r="G40" s="63"/>
    </row>
    <row r="41" spans="2:7">
      <c r="B41"/>
      <c r="C41" s="60">
        <v>7.15</v>
      </c>
      <c r="D41" s="75" t="s">
        <v>146</v>
      </c>
      <c r="E41" s="63"/>
      <c r="F41" s="63"/>
      <c r="G41" s="63"/>
    </row>
    <row r="42" spans="2:7" ht="47.25">
      <c r="B42"/>
      <c r="C42" s="59">
        <v>7.16</v>
      </c>
      <c r="D42" s="75" t="s">
        <v>147</v>
      </c>
      <c r="E42" s="63"/>
      <c r="F42" s="63"/>
      <c r="G42" s="63"/>
    </row>
    <row r="43" spans="2:7" ht="31.5">
      <c r="B43"/>
      <c r="C43" s="60">
        <v>7.17</v>
      </c>
      <c r="D43" s="75" t="s">
        <v>148</v>
      </c>
      <c r="E43" s="63"/>
      <c r="F43" s="63"/>
      <c r="G43" s="63"/>
    </row>
    <row r="44" spans="2:7" ht="63.75" thickBot="1">
      <c r="B44"/>
      <c r="C44" s="59">
        <v>7.18</v>
      </c>
      <c r="D44" s="141" t="s">
        <v>149</v>
      </c>
      <c r="E44" s="142"/>
      <c r="F44" s="142"/>
      <c r="G44" s="142"/>
    </row>
    <row r="47" spans="2:7" ht="46.5" customHeight="1"/>
    <row r="48" spans="2:7" ht="45" customHeight="1"/>
    <row r="55" spans="3:7" ht="15.6">
      <c r="C55" s="5"/>
      <c r="D55" s="5"/>
      <c r="E55" s="70"/>
      <c r="F55" s="70"/>
      <c r="G55" s="70"/>
    </row>
    <row r="56" spans="3:7" ht="15.6">
      <c r="C56" s="5"/>
      <c r="D56" s="5"/>
      <c r="E56" s="70"/>
      <c r="F56" s="70"/>
      <c r="G56" s="70"/>
    </row>
    <row r="57" spans="3:7" ht="15.6">
      <c r="C57" s="5"/>
      <c r="D57" s="5"/>
      <c r="E57" s="70"/>
      <c r="F57" s="70"/>
      <c r="G57" s="70"/>
    </row>
    <row r="58" spans="3:7" ht="15.6">
      <c r="C58" s="5"/>
      <c r="D58" s="5"/>
      <c r="E58" s="70"/>
      <c r="F58" s="70"/>
      <c r="G58" s="70"/>
    </row>
    <row r="59" spans="3:7" ht="15.6">
      <c r="C59" s="5"/>
      <c r="D59" s="76"/>
      <c r="E59" s="70"/>
      <c r="F59" s="70"/>
      <c r="G59" s="70"/>
    </row>
    <row r="60" spans="3:7" ht="15.6">
      <c r="C60" s="5"/>
      <c r="D60" s="5"/>
      <c r="E60" s="5"/>
      <c r="F60" s="70"/>
      <c r="G60" s="70"/>
    </row>
    <row r="61" spans="3:7" ht="15.6">
      <c r="C61" s="5"/>
      <c r="D61" s="5"/>
      <c r="E61" s="5"/>
      <c r="F61" s="70"/>
      <c r="G61" s="70"/>
    </row>
    <row r="62" spans="3:7" ht="15.6">
      <c r="C62" s="5"/>
      <c r="D62" s="5"/>
      <c r="E62" s="5"/>
      <c r="F62" s="70"/>
      <c r="G62" s="70"/>
    </row>
    <row r="63" spans="3:7" ht="15.6">
      <c r="C63" s="5"/>
      <c r="D63" s="5"/>
      <c r="E63" s="5"/>
      <c r="F63" s="70"/>
      <c r="G63" s="70"/>
    </row>
    <row r="64" spans="3:7" ht="15.6">
      <c r="C64" s="5"/>
      <c r="D64" s="5"/>
      <c r="E64" s="5"/>
      <c r="F64" s="70"/>
      <c r="G64" s="70"/>
    </row>
    <row r="65" spans="3:7" ht="15.6">
      <c r="C65" s="5"/>
      <c r="D65" s="5"/>
      <c r="E65" s="5"/>
      <c r="F65" s="70"/>
      <c r="G65" s="70"/>
    </row>
    <row r="66" spans="3:7" ht="15.6">
      <c r="C66" s="5"/>
      <c r="D66" s="5"/>
      <c r="E66" s="5"/>
      <c r="F66" s="70"/>
      <c r="G66" s="70"/>
    </row>
    <row r="67" spans="3:7" ht="15.6">
      <c r="C67" s="5"/>
      <c r="D67" s="5"/>
      <c r="E67" s="5"/>
      <c r="F67" s="70"/>
      <c r="G67" s="70"/>
    </row>
    <row r="68" spans="3:7" ht="15.6">
      <c r="C68" s="5"/>
      <c r="D68" s="5"/>
      <c r="E68" s="5"/>
      <c r="F68" s="70"/>
      <c r="G68" s="70"/>
    </row>
    <row r="69" spans="3:7" ht="15.6">
      <c r="C69" s="5"/>
      <c r="D69" s="5"/>
      <c r="E69" s="70"/>
      <c r="F69" s="70"/>
      <c r="G69" s="70"/>
    </row>
    <row r="70" spans="3:7" ht="15.6">
      <c r="C70" s="5"/>
      <c r="D70" s="5"/>
      <c r="E70" s="70"/>
      <c r="F70" s="70"/>
      <c r="G70" s="70"/>
    </row>
    <row r="71" spans="3:7" ht="15.6">
      <c r="C71" s="5"/>
      <c r="D71" s="5"/>
      <c r="E71" s="70"/>
      <c r="F71" s="70"/>
      <c r="G71" s="70"/>
    </row>
  </sheetData>
  <mergeCells count="12">
    <mergeCell ref="E26:G26"/>
    <mergeCell ref="C25:D25"/>
    <mergeCell ref="E14:G14"/>
    <mergeCell ref="B2:C7"/>
    <mergeCell ref="D2:D3"/>
    <mergeCell ref="E2:E3"/>
    <mergeCell ref="F2:F3"/>
    <mergeCell ref="G2:G3"/>
    <mergeCell ref="E9:G9"/>
    <mergeCell ref="B10:B13"/>
    <mergeCell ref="B19:B23"/>
    <mergeCell ref="B16:B18"/>
  </mergeCells>
  <conditionalFormatting sqref="E24:G25">
    <cfRule type="containsText" dxfId="46" priority="178" operator="containsText" text="ל.ר.">
      <formula>NOT(ISERROR(SEARCH("ל.ר.",E24)))</formula>
    </cfRule>
    <cfRule type="containsText" dxfId="45" priority="179" operator="containsText" text="$">
      <formula>NOT(ISERROR(SEARCH("$",E24)))</formula>
    </cfRule>
    <cfRule type="containsText" dxfId="44" priority="180" operator="containsText" text="X">
      <formula>NOT(ISERROR(SEARCH("X",E24)))</formula>
    </cfRule>
    <cfRule type="containsText" dxfId="43" priority="181" operator="containsText" text="V">
      <formula>NOT(ISERROR(SEARCH("V",E24)))</formula>
    </cfRule>
  </conditionalFormatting>
  <conditionalFormatting sqref="E9">
    <cfRule type="containsText" dxfId="42" priority="210" operator="containsText" text="ל.ר.">
      <formula>NOT(ISERROR(SEARCH("ל.ר.",E9)))</formula>
    </cfRule>
    <cfRule type="containsText" dxfId="41" priority="211" operator="containsText" text="$">
      <formula>NOT(ISERROR(SEARCH("$",E9)))</formula>
    </cfRule>
    <cfRule type="containsText" dxfId="40" priority="212" operator="containsText" text="X">
      <formula>NOT(ISERROR(SEARCH("X",E9)))</formula>
    </cfRule>
    <cfRule type="containsText" dxfId="39" priority="213" operator="containsText" text="V">
      <formula>NOT(ISERROR(SEARCH("V",E9)))</formula>
    </cfRule>
  </conditionalFormatting>
  <conditionalFormatting sqref="E14">
    <cfRule type="containsText" dxfId="38" priority="186" operator="containsText" text="ל.ר.">
      <formula>NOT(ISERROR(SEARCH("ל.ר.",E14)))</formula>
    </cfRule>
    <cfRule type="containsText" dxfId="37" priority="187" operator="containsText" text="$">
      <formula>NOT(ISERROR(SEARCH("$",E14)))</formula>
    </cfRule>
    <cfRule type="containsText" dxfId="36" priority="188" operator="containsText" text="X">
      <formula>NOT(ISERROR(SEARCH("X",E14)))</formula>
    </cfRule>
    <cfRule type="containsText" dxfId="35" priority="189" operator="containsText" text="V">
      <formula>NOT(ISERROR(SEARCH("V",E14)))</formula>
    </cfRule>
  </conditionalFormatting>
  <conditionalFormatting sqref="E14">
    <cfRule type="notContainsBlanks" dxfId="34" priority="215">
      <formula>LEN(TRIM(E14))&gt;0</formula>
    </cfRule>
  </conditionalFormatting>
  <conditionalFormatting sqref="E29 E10:E13 F16:G19 E17:E19 E22:G23">
    <cfRule type="containsText" dxfId="33" priority="138" operator="containsText" text="V">
      <formula>NOT(ISERROR(SEARCH("V",E10)))</formula>
    </cfRule>
    <cfRule type="expression" dxfId="32" priority="139">
      <formula>E10="ל.ר."</formula>
    </cfRule>
    <cfRule type="containsText" dxfId="31" priority="140" operator="containsText" text="X">
      <formula>NOT(ISERROR(SEARCH("X",E10)))</formula>
    </cfRule>
    <cfRule type="notContainsBlanks" dxfId="30" priority="141">
      <formula>LEN(TRIM(E10))&gt;0</formula>
    </cfRule>
  </conditionalFormatting>
  <conditionalFormatting sqref="E30:E44 E27:F28">
    <cfRule type="containsText" dxfId="29" priority="126" operator="containsText" text="V">
      <formula>NOT(ISERROR(SEARCH("V",E27)))</formula>
    </cfRule>
    <cfRule type="expression" dxfId="28" priority="127">
      <formula>E27="ל.ר."</formula>
    </cfRule>
    <cfRule type="containsText" dxfId="27" priority="128" operator="containsText" text="X">
      <formula>NOT(ISERROR(SEARCH("X",E27)))</formula>
    </cfRule>
    <cfRule type="notContainsBlanks" dxfId="26" priority="129">
      <formula>LEN(TRIM(E27))&gt;0</formula>
    </cfRule>
  </conditionalFormatting>
  <conditionalFormatting sqref="E26">
    <cfRule type="containsText" dxfId="25" priority="49" operator="containsText" text="ל.ר.">
      <formula>NOT(ISERROR(SEARCH("ל.ר.",E26)))</formula>
    </cfRule>
    <cfRule type="containsText" dxfId="24" priority="50" operator="containsText" text="$">
      <formula>NOT(ISERROR(SEARCH("$",E26)))</formula>
    </cfRule>
    <cfRule type="containsText" dxfId="23" priority="51" operator="containsText" text="X">
      <formula>NOT(ISERROR(SEARCH("X",E26)))</formula>
    </cfRule>
    <cfRule type="containsText" dxfId="22" priority="52" operator="containsText" text="V">
      <formula>NOT(ISERROR(SEARCH("V",E26)))</formula>
    </cfRule>
  </conditionalFormatting>
  <conditionalFormatting sqref="F29:G29">
    <cfRule type="containsText" dxfId="21" priority="17" operator="containsText" text="V">
      <formula>NOT(ISERROR(SEARCH("V",F29)))</formula>
    </cfRule>
    <cfRule type="expression" dxfId="20" priority="18">
      <formula>F29="ל.ר."</formula>
    </cfRule>
    <cfRule type="containsText" dxfId="19" priority="19" operator="containsText" text="X">
      <formula>NOT(ISERROR(SEARCH("X",F29)))</formula>
    </cfRule>
    <cfRule type="notContainsBlanks" dxfId="18" priority="20">
      <formula>LEN(TRIM(F29))&gt;0</formula>
    </cfRule>
  </conditionalFormatting>
  <conditionalFormatting sqref="F30:G44 G27:G28">
    <cfRule type="containsText" dxfId="17" priority="13" operator="containsText" text="V">
      <formula>NOT(ISERROR(SEARCH("V",F27)))</formula>
    </cfRule>
    <cfRule type="expression" dxfId="16" priority="14">
      <formula>F27="ל.ר."</formula>
    </cfRule>
    <cfRule type="containsText" dxfId="15" priority="15" operator="containsText" text="X">
      <formula>NOT(ISERROR(SEARCH("X",F27)))</formula>
    </cfRule>
    <cfRule type="notContainsBlanks" dxfId="14" priority="16">
      <formula>LEN(TRIM(F27))&gt;0</formula>
    </cfRule>
  </conditionalFormatting>
  <conditionalFormatting sqref="F10:G13">
    <cfRule type="containsText" dxfId="13" priority="25" operator="containsText" text="V">
      <formula>NOT(ISERROR(SEARCH("V",F10)))</formula>
    </cfRule>
    <cfRule type="expression" dxfId="12" priority="26">
      <formula>F10="ל.ר."</formula>
    </cfRule>
    <cfRule type="containsText" dxfId="11" priority="27" operator="containsText" text="X">
      <formula>NOT(ISERROR(SEARCH("X",F10)))</formula>
    </cfRule>
    <cfRule type="notContainsBlanks" dxfId="10" priority="28">
      <formula>LEN(TRIM(F10))&gt;0</formula>
    </cfRule>
  </conditionalFormatting>
  <conditionalFormatting sqref="E16 E15:G15">
    <cfRule type="containsText" dxfId="9" priority="21" operator="containsText" text="V">
      <formula>NOT(ISERROR(SEARCH("V",E15)))</formula>
    </cfRule>
    <cfRule type="expression" dxfId="8" priority="22">
      <formula>E15="ל.ר."</formula>
    </cfRule>
    <cfRule type="containsText" dxfId="7" priority="23" operator="containsText" text="X">
      <formula>NOT(ISERROR(SEARCH("X",E15)))</formula>
    </cfRule>
    <cfRule type="notContainsBlanks" dxfId="6" priority="24">
      <formula>LEN(TRIM(E15))&gt;0</formula>
    </cfRule>
  </conditionalFormatting>
  <conditionalFormatting sqref="E20:G21">
    <cfRule type="containsText" dxfId="5" priority="1" operator="containsText" text="V">
      <formula>NOT(ISERROR(SEARCH("V",E20)))</formula>
    </cfRule>
    <cfRule type="expression" dxfId="4" priority="2">
      <formula>E20="ל.ר."</formula>
    </cfRule>
    <cfRule type="containsText" dxfId="3" priority="3" operator="containsText" text="X">
      <formula>NOT(ISERROR(SEARCH("X",E20)))</formula>
    </cfRule>
    <cfRule type="notContainsBlanks" dxfId="2" priority="4">
      <formula>LEN(TRIM(E20))&gt;0</formula>
    </cfRule>
  </conditionalFormatting>
  <dataValidations count="1">
    <dataValidation allowBlank="1" showInputMessage="1" sqref="F27:G45 E9:E45 F9:G25"/>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4"/>
  <sheetViews>
    <sheetView rightToLeft="1" zoomScaleNormal="100" workbookViewId="0">
      <selection activeCell="C5" sqref="C5"/>
    </sheetView>
  </sheetViews>
  <sheetFormatPr defaultColWidth="9" defaultRowHeight="15.75"/>
  <cols>
    <col min="1" max="1" width="16.625" style="4" customWidth="1"/>
    <col min="2" max="2" width="11.875" style="4" customWidth="1"/>
    <col min="3" max="3" width="55.875" style="4" customWidth="1"/>
    <col min="4" max="4" width="7.875" style="4" customWidth="1"/>
    <col min="5" max="5" width="13.125" style="4" customWidth="1"/>
    <col min="6" max="6" width="9.75" style="4" bestFit="1" customWidth="1"/>
    <col min="7" max="7" width="14.625" style="4" customWidth="1"/>
    <col min="8" max="8" width="7.875" style="4" bestFit="1" customWidth="1"/>
    <col min="9" max="9" width="14" style="4" customWidth="1"/>
    <col min="10" max="10" width="10" style="4" customWidth="1"/>
    <col min="11" max="11" width="11" style="4" customWidth="1"/>
    <col min="12" max="12" width="11.375" style="4" customWidth="1"/>
    <col min="13" max="13" width="10.375" style="4" customWidth="1"/>
    <col min="14" max="14" width="13.375" style="4" customWidth="1"/>
    <col min="15" max="16384" width="9" style="4"/>
  </cols>
  <sheetData>
    <row r="1" spans="1:10" ht="15.95" thickBot="1"/>
    <row r="2" spans="1:10" ht="16.5" customHeight="1">
      <c r="A2" s="221" t="s">
        <v>51</v>
      </c>
      <c r="B2" s="212" t="s">
        <v>20</v>
      </c>
      <c r="C2" s="212" t="s">
        <v>25</v>
      </c>
      <c r="D2" s="212" t="s">
        <v>50</v>
      </c>
      <c r="E2" s="212">
        <v>1</v>
      </c>
      <c r="F2" s="212"/>
      <c r="G2" s="212">
        <v>2</v>
      </c>
      <c r="H2" s="212"/>
      <c r="I2" s="212">
        <v>3</v>
      </c>
      <c r="J2" s="213"/>
    </row>
    <row r="3" spans="1:10" ht="30" customHeight="1">
      <c r="A3" s="222"/>
      <c r="B3" s="227"/>
      <c r="C3" s="227"/>
      <c r="D3" s="227"/>
      <c r="E3" s="214">
        <f>'תנאי סף'!E4</f>
        <v>0</v>
      </c>
      <c r="F3" s="214"/>
      <c r="G3" s="214">
        <f>'תנאי סף'!F4</f>
        <v>0</v>
      </c>
      <c r="H3" s="214"/>
      <c r="I3" s="214">
        <f>'תנאי סף'!G4</f>
        <v>0</v>
      </c>
      <c r="J3" s="215"/>
    </row>
    <row r="4" spans="1:10" ht="16.5" customHeight="1">
      <c r="A4" s="222"/>
      <c r="B4" s="227"/>
      <c r="C4" s="227"/>
      <c r="D4" s="227"/>
      <c r="E4" s="146" t="s">
        <v>119</v>
      </c>
      <c r="F4" s="146" t="s">
        <v>11</v>
      </c>
      <c r="G4" s="146" t="s">
        <v>119</v>
      </c>
      <c r="H4" s="146" t="s">
        <v>11</v>
      </c>
      <c r="I4" s="146" t="s">
        <v>119</v>
      </c>
      <c r="J4" s="152" t="s">
        <v>11</v>
      </c>
    </row>
    <row r="5" spans="1:10" ht="95.25" customHeight="1">
      <c r="A5" s="223" t="s">
        <v>10</v>
      </c>
      <c r="B5" s="147" t="s">
        <v>79</v>
      </c>
      <c r="C5" s="148" t="s">
        <v>113</v>
      </c>
      <c r="D5" s="149">
        <v>20</v>
      </c>
      <c r="E5" s="150">
        <v>0</v>
      </c>
      <c r="F5" s="151">
        <f>MIN(20,E5*2)</f>
        <v>0</v>
      </c>
      <c r="G5" s="150">
        <v>0</v>
      </c>
      <c r="H5" s="151">
        <f>MIN(20,G5*2)</f>
        <v>0</v>
      </c>
      <c r="I5" s="150">
        <v>0</v>
      </c>
      <c r="J5" s="41">
        <f>MIN(20,I5*2)</f>
        <v>0</v>
      </c>
    </row>
    <row r="6" spans="1:10" ht="108" customHeight="1">
      <c r="A6" s="223"/>
      <c r="B6" s="147" t="s">
        <v>78</v>
      </c>
      <c r="C6" s="148" t="s">
        <v>114</v>
      </c>
      <c r="D6" s="149">
        <v>10</v>
      </c>
      <c r="E6" s="150" t="e">
        <f>המלצות!E14</f>
        <v>#DIV/0!</v>
      </c>
      <c r="F6" s="151" t="e">
        <f>$E$6/100*$D$6</f>
        <v>#DIV/0!</v>
      </c>
      <c r="G6" s="150" t="e">
        <f>המלצות!I14</f>
        <v>#DIV/0!</v>
      </c>
      <c r="H6" s="151" t="e">
        <f>$G$6/100*$D$6</f>
        <v>#DIV/0!</v>
      </c>
      <c r="I6" s="150" t="e">
        <f>המלצות!M14</f>
        <v>#DIV/0!</v>
      </c>
      <c r="J6" s="41" t="e">
        <f>$I$6/100*$D$6</f>
        <v>#DIV/0!</v>
      </c>
    </row>
    <row r="7" spans="1:10" ht="22.5" customHeight="1">
      <c r="A7" s="223" t="s">
        <v>115</v>
      </c>
      <c r="B7" s="228" t="s">
        <v>81</v>
      </c>
      <c r="C7" s="216" t="s">
        <v>116</v>
      </c>
      <c r="D7" s="217">
        <v>35</v>
      </c>
      <c r="E7" s="218">
        <f>תוצרים!E10</f>
        <v>0</v>
      </c>
      <c r="F7" s="219">
        <f>$E$7/100*$D$7</f>
        <v>0</v>
      </c>
      <c r="G7" s="218">
        <f>תוצרים!L10</f>
        <v>0</v>
      </c>
      <c r="H7" s="219">
        <f>$G$7/100*$D$7</f>
        <v>0</v>
      </c>
      <c r="I7" s="218">
        <f>תוצרים!S10</f>
        <v>0</v>
      </c>
      <c r="J7" s="220">
        <f>$I$7/100*$D$7</f>
        <v>0</v>
      </c>
    </row>
    <row r="8" spans="1:10" ht="22.5" customHeight="1">
      <c r="A8" s="223"/>
      <c r="B8" s="228"/>
      <c r="C8" s="216"/>
      <c r="D8" s="217"/>
      <c r="E8" s="218"/>
      <c r="F8" s="219"/>
      <c r="G8" s="218"/>
      <c r="H8" s="219"/>
      <c r="I8" s="218"/>
      <c r="J8" s="220"/>
    </row>
    <row r="9" spans="1:10" ht="51" customHeight="1">
      <c r="A9" s="223"/>
      <c r="B9" s="228"/>
      <c r="C9" s="216"/>
      <c r="D9" s="217"/>
      <c r="E9" s="218"/>
      <c r="F9" s="219"/>
      <c r="G9" s="218"/>
      <c r="H9" s="219"/>
      <c r="I9" s="218"/>
      <c r="J9" s="220"/>
    </row>
    <row r="10" spans="1:10" s="97" customFormat="1" ht="100.5" customHeight="1" thickBot="1">
      <c r="A10" s="153" t="s">
        <v>118</v>
      </c>
      <c r="B10" s="154" t="s">
        <v>117</v>
      </c>
      <c r="C10" s="155" t="s">
        <v>152</v>
      </c>
      <c r="D10" s="156">
        <v>35</v>
      </c>
      <c r="E10" s="157">
        <f>ראיון!E13</f>
        <v>0</v>
      </c>
      <c r="F10" s="157">
        <f>$E$10/100*$D$10</f>
        <v>0</v>
      </c>
      <c r="G10" s="157">
        <f>ראיון!F13</f>
        <v>0</v>
      </c>
      <c r="H10" s="157">
        <f>$G$10/100*$D$10</f>
        <v>0</v>
      </c>
      <c r="I10" s="157">
        <f>ראיון!G13</f>
        <v>0</v>
      </c>
      <c r="J10" s="158">
        <f>$I$10/100*$D$10</f>
        <v>0</v>
      </c>
    </row>
    <row r="11" spans="1:10" ht="16.5" thickBot="1">
      <c r="B11"/>
      <c r="C11" s="44" t="s">
        <v>22</v>
      </c>
      <c r="D11" s="145">
        <f>SUM(D5:D10)</f>
        <v>100</v>
      </c>
      <c r="E11" s="224" t="e">
        <f>SUM(F$5:F$10)</f>
        <v>#DIV/0!</v>
      </c>
      <c r="F11" s="225"/>
      <c r="G11" s="224" t="e">
        <f>SUM(H$5:H$10)</f>
        <v>#DIV/0!</v>
      </c>
      <c r="H11" s="225"/>
      <c r="I11" s="224" t="e">
        <f>SUM(J$5:J$10)</f>
        <v>#DIV/0!</v>
      </c>
      <c r="J11" s="225"/>
    </row>
    <row r="12" spans="1:10" ht="21" customHeight="1" thickBot="1">
      <c r="B12"/>
      <c r="C12" s="42" t="s">
        <v>21</v>
      </c>
      <c r="D12" s="43">
        <v>60</v>
      </c>
      <c r="E12" s="226" t="e">
        <f>IF(E$11&gt;=$D$12,"V","X")</f>
        <v>#DIV/0!</v>
      </c>
      <c r="F12" s="226"/>
      <c r="G12" s="226" t="e">
        <f t="shared" ref="G12" si="0">IF(G$11&gt;=$D$12,"V","X")</f>
        <v>#DIV/0!</v>
      </c>
      <c r="H12" s="226"/>
      <c r="I12" s="226" t="e">
        <f t="shared" ref="I12" si="1">IF(I$11&gt;=$D$12,"V","X")</f>
        <v>#DIV/0!</v>
      </c>
      <c r="J12" s="226"/>
    </row>
    <row r="17" spans="4:4">
      <c r="D17" s="45"/>
    </row>
    <row r="33" spans="1:1">
      <c r="A33" s="4" t="s">
        <v>54</v>
      </c>
    </row>
    <row r="34" spans="1:1">
      <c r="A34" s="4" t="s">
        <v>55</v>
      </c>
    </row>
  </sheetData>
  <mergeCells count="27">
    <mergeCell ref="A2:A4"/>
    <mergeCell ref="A5:A6"/>
    <mergeCell ref="I11:J11"/>
    <mergeCell ref="I12:J12"/>
    <mergeCell ref="B2:B4"/>
    <mergeCell ref="E3:F3"/>
    <mergeCell ref="C2:C4"/>
    <mergeCell ref="D2:D4"/>
    <mergeCell ref="E2:F2"/>
    <mergeCell ref="G2:H2"/>
    <mergeCell ref="E12:F12"/>
    <mergeCell ref="G12:H12"/>
    <mergeCell ref="E11:F11"/>
    <mergeCell ref="A7:A9"/>
    <mergeCell ref="B7:B9"/>
    <mergeCell ref="G11:H11"/>
    <mergeCell ref="I2:J2"/>
    <mergeCell ref="G3:H3"/>
    <mergeCell ref="I3:J3"/>
    <mergeCell ref="C7:C9"/>
    <mergeCell ref="D7:D9"/>
    <mergeCell ref="E7:E9"/>
    <mergeCell ref="G7:G9"/>
    <mergeCell ref="I7:I9"/>
    <mergeCell ref="H7:H9"/>
    <mergeCell ref="F7:F9"/>
    <mergeCell ref="J7:J9"/>
  </mergeCells>
  <conditionalFormatting sqref="E12:J12">
    <cfRule type="expression" dxfId="1" priority="1">
      <formula>E12="X"</formula>
    </cfRule>
    <cfRule type="expression" dxfId="0" priority="2">
      <formula>E12="V"</formula>
    </cfRule>
  </conditionalFormatting>
  <dataValidations count="1">
    <dataValidation operator="notBetween" allowBlank="1" showInputMessage="1" showErrorMessage="1" sqref="E5 G5 I5"/>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4"/>
  <sheetViews>
    <sheetView rightToLeft="1" workbookViewId="0">
      <selection activeCell="E19" sqref="E19"/>
    </sheetView>
  </sheetViews>
  <sheetFormatPr defaultColWidth="9" defaultRowHeight="15.75"/>
  <cols>
    <col min="1" max="1" width="4.875" style="4" customWidth="1"/>
    <col min="2" max="2" width="12.25" style="4" customWidth="1"/>
    <col min="3" max="3" width="26.375" style="4" customWidth="1"/>
    <col min="4" max="4" width="9" style="4"/>
    <col min="5" max="5" width="9.75" style="4" bestFit="1" customWidth="1"/>
    <col min="6" max="6" width="9.75" style="4" customWidth="1"/>
    <col min="7" max="7" width="9" style="4"/>
    <col min="8" max="8" width="7.875" style="4" bestFit="1" customWidth="1"/>
    <col min="9" max="11" width="9" style="4"/>
    <col min="12" max="12" width="8.75" style="4" customWidth="1"/>
    <col min="13" max="15" width="9" style="4"/>
    <col min="16" max="16" width="10.125" style="4" bestFit="1" customWidth="1"/>
    <col min="17" max="16384" width="9" style="4"/>
  </cols>
  <sheetData>
    <row r="2" spans="2:16" ht="15.95" thickBot="1"/>
    <row r="3" spans="2:16" ht="16.5" thickBot="1">
      <c r="B3" s="240" t="s">
        <v>66</v>
      </c>
      <c r="C3" s="247" t="s">
        <v>46</v>
      </c>
      <c r="D3" s="248" t="s">
        <v>46</v>
      </c>
      <c r="E3" s="236">
        <v>1</v>
      </c>
      <c r="F3" s="237"/>
      <c r="G3" s="237"/>
      <c r="H3" s="238"/>
      <c r="I3" s="236">
        <v>2</v>
      </c>
      <c r="J3" s="237"/>
      <c r="K3" s="237"/>
      <c r="L3" s="238"/>
      <c r="M3" s="236">
        <v>3</v>
      </c>
      <c r="N3" s="237"/>
      <c r="O3" s="237"/>
      <c r="P3" s="238"/>
    </row>
    <row r="4" spans="2:16" ht="16.5" thickBot="1">
      <c r="B4" s="241"/>
      <c r="C4" s="247" t="s">
        <v>0</v>
      </c>
      <c r="D4" s="248" t="s">
        <v>0</v>
      </c>
      <c r="E4" s="233"/>
      <c r="F4" s="234"/>
      <c r="G4" s="234"/>
      <c r="H4" s="235"/>
      <c r="I4" s="233"/>
      <c r="J4" s="234"/>
      <c r="K4" s="234"/>
      <c r="L4" s="235"/>
      <c r="M4" s="233"/>
      <c r="N4" s="234"/>
      <c r="O4" s="234"/>
      <c r="P4" s="235"/>
    </row>
    <row r="5" spans="2:16" ht="16.5" thickBot="1">
      <c r="B5" s="240" t="s">
        <v>56</v>
      </c>
      <c r="C5" s="247" t="s">
        <v>57</v>
      </c>
      <c r="D5" s="248"/>
      <c r="E5" s="28"/>
      <c r="F5" s="29"/>
      <c r="G5" s="29"/>
      <c r="H5" s="242" t="e">
        <f>SUM(H10,H11,H12,H13)/10</f>
        <v>#DIV/0!</v>
      </c>
      <c r="I5" s="28"/>
      <c r="J5" s="29"/>
      <c r="K5" s="29"/>
      <c r="L5" s="242" t="e">
        <f>SUM(L10:L13)/10</f>
        <v>#DIV/0!</v>
      </c>
      <c r="M5" s="28"/>
      <c r="N5" s="29"/>
      <c r="O5" s="29"/>
      <c r="P5" s="242" t="e">
        <f>SUM(P10:P13)/10</f>
        <v>#DIV/0!</v>
      </c>
    </row>
    <row r="6" spans="2:16" ht="16.5" thickBot="1">
      <c r="B6" s="241"/>
      <c r="C6" s="247" t="s">
        <v>58</v>
      </c>
      <c r="D6" s="248"/>
      <c r="E6" s="30"/>
      <c r="F6" s="31"/>
      <c r="G6" s="31"/>
      <c r="H6" s="243"/>
      <c r="I6" s="30"/>
      <c r="J6" s="31"/>
      <c r="K6" s="31"/>
      <c r="L6" s="243"/>
      <c r="M6" s="30"/>
      <c r="N6" s="31"/>
      <c r="O6" s="31"/>
      <c r="P6" s="243"/>
    </row>
    <row r="7" spans="2:16" ht="16.5" thickBot="1">
      <c r="B7" s="241"/>
      <c r="C7" s="247" t="s">
        <v>59</v>
      </c>
      <c r="D7" s="248"/>
      <c r="E7" s="32"/>
      <c r="F7" s="33"/>
      <c r="G7" s="33"/>
      <c r="H7" s="243"/>
      <c r="I7" s="32"/>
      <c r="J7" s="33"/>
      <c r="K7" s="33"/>
      <c r="L7" s="243"/>
      <c r="M7" s="32"/>
      <c r="N7" s="33"/>
      <c r="O7" s="33"/>
      <c r="P7" s="243"/>
    </row>
    <row r="8" spans="2:16" ht="16.5" thickBot="1">
      <c r="B8" s="241"/>
      <c r="C8" s="247" t="s">
        <v>60</v>
      </c>
      <c r="D8" s="248"/>
      <c r="E8" s="34"/>
      <c r="F8" s="35"/>
      <c r="G8" s="35"/>
      <c r="H8" s="243"/>
      <c r="I8" s="34"/>
      <c r="J8" s="35"/>
      <c r="K8" s="35"/>
      <c r="L8" s="243"/>
      <c r="M8" s="34"/>
      <c r="N8" s="35"/>
      <c r="O8" s="35"/>
      <c r="P8" s="243"/>
    </row>
    <row r="9" spans="2:16" ht="16.5" thickBot="1">
      <c r="B9" s="249"/>
      <c r="C9" s="247" t="s">
        <v>61</v>
      </c>
      <c r="D9" s="248"/>
      <c r="E9" s="36"/>
      <c r="F9" s="37"/>
      <c r="G9" s="37"/>
      <c r="H9" s="244"/>
      <c r="I9" s="36"/>
      <c r="J9" s="37"/>
      <c r="K9" s="37"/>
      <c r="L9" s="244"/>
      <c r="M9" s="36"/>
      <c r="N9" s="37"/>
      <c r="O9" s="37"/>
      <c r="P9" s="244"/>
    </row>
    <row r="10" spans="2:16" ht="32.25" thickBot="1">
      <c r="B10" s="245" t="s">
        <v>67</v>
      </c>
      <c r="C10" s="38" t="s">
        <v>80</v>
      </c>
      <c r="D10" s="174">
        <v>0.4</v>
      </c>
      <c r="E10" s="39"/>
      <c r="F10" s="39"/>
      <c r="G10" s="39"/>
      <c r="H10" s="82" t="e">
        <f>AVERAGE($E$10:$G$10)/10*$D$10</f>
        <v>#DIV/0!</v>
      </c>
      <c r="I10" s="39"/>
      <c r="J10" s="39"/>
      <c r="K10" s="39"/>
      <c r="L10" s="113" t="e">
        <f>AVERAGE($I$10:$K$10:$K$10)/10*$D$10</f>
        <v>#DIV/0!</v>
      </c>
      <c r="M10" s="39"/>
      <c r="N10" s="39"/>
      <c r="O10" s="39"/>
      <c r="P10" s="112" t="e">
        <f>AVERAGE($M$10:$O$10)/10*$D$10</f>
        <v>#DIV/0!</v>
      </c>
    </row>
    <row r="11" spans="2:16" ht="32.25" thickBot="1">
      <c r="B11" s="246"/>
      <c r="C11" s="38" t="s">
        <v>63</v>
      </c>
      <c r="D11" s="174">
        <v>0.3</v>
      </c>
      <c r="E11" s="39"/>
      <c r="F11" s="39"/>
      <c r="G11" s="39"/>
      <c r="H11" s="82" t="e">
        <f>AVERAGE($E$11:$G$11)/10*$D$11</f>
        <v>#DIV/0!</v>
      </c>
      <c r="I11" s="39"/>
      <c r="J11" s="39"/>
      <c r="K11" s="39"/>
      <c r="L11" s="82" t="e">
        <f>AVERAGE($I$11:$K$11)/10*$D$11</f>
        <v>#DIV/0!</v>
      </c>
      <c r="M11" s="39"/>
      <c r="N11" s="39"/>
      <c r="O11" s="39"/>
      <c r="P11" s="112" t="e">
        <f>AVERAGE($M$11:$O$11)/10*$D$11</f>
        <v>#DIV/0!</v>
      </c>
    </row>
    <row r="12" spans="2:16" ht="32.25" thickBot="1">
      <c r="B12" s="246"/>
      <c r="C12" s="38" t="s">
        <v>64</v>
      </c>
      <c r="D12" s="174">
        <v>0.2</v>
      </c>
      <c r="E12" s="39"/>
      <c r="F12" s="39"/>
      <c r="G12" s="39"/>
      <c r="H12" s="82" t="e">
        <f>AVERAGE($E$12:$G$12)/10*$D$12</f>
        <v>#DIV/0!</v>
      </c>
      <c r="I12" s="39"/>
      <c r="J12" s="39"/>
      <c r="K12" s="39"/>
      <c r="L12" s="82" t="e">
        <f>AVERAGE($I$12:$K$12)/10*$D$12</f>
        <v>#DIV/0!</v>
      </c>
      <c r="M12" s="39"/>
      <c r="N12" s="39"/>
      <c r="O12" s="39"/>
      <c r="P12" s="112" t="e">
        <f>AVERAGE($M$12:$O$12)/10*$D$12</f>
        <v>#DIV/0!</v>
      </c>
    </row>
    <row r="13" spans="2:16" ht="16.5" thickBot="1">
      <c r="B13" s="246"/>
      <c r="C13" s="40" t="s">
        <v>65</v>
      </c>
      <c r="D13" s="175">
        <v>0.1</v>
      </c>
      <c r="E13" s="39"/>
      <c r="F13" s="39"/>
      <c r="G13" s="39"/>
      <c r="H13" s="82" t="e">
        <f>AVERAGE($E$13:$G$13)/10*$D$13</f>
        <v>#DIV/0!</v>
      </c>
      <c r="I13" s="39"/>
      <c r="J13" s="39"/>
      <c r="K13" s="39"/>
      <c r="L13" s="82" t="e">
        <f>AVERAGE(I13:K13)/10*$D$13</f>
        <v>#DIV/0!</v>
      </c>
      <c r="M13" s="39"/>
      <c r="N13" s="39"/>
      <c r="O13" s="39"/>
      <c r="P13" s="112" t="e">
        <f>AVERAGE($M$13:$O$13)/10*$D$13</f>
        <v>#DIV/0!</v>
      </c>
    </row>
    <row r="14" spans="2:16" ht="16.5" thickBot="1">
      <c r="B14" s="231" t="s">
        <v>62</v>
      </c>
      <c r="C14" s="232"/>
      <c r="D14" s="176">
        <f>SUM(D10:D13)</f>
        <v>0.99999999999999989</v>
      </c>
      <c r="E14" s="239" t="e">
        <f>H10+H11+H12+H13</f>
        <v>#DIV/0!</v>
      </c>
      <c r="F14" s="229"/>
      <c r="G14" s="229"/>
      <c r="H14" s="230"/>
      <c r="I14" s="239" t="e">
        <f>SUM(L10:L13)</f>
        <v>#DIV/0!</v>
      </c>
      <c r="J14" s="229"/>
      <c r="K14" s="229"/>
      <c r="L14" s="230"/>
      <c r="M14" s="229" t="e">
        <f>SUM(P10:P13)</f>
        <v>#DIV/0!</v>
      </c>
      <c r="N14" s="229"/>
      <c r="O14" s="229"/>
      <c r="P14" s="230"/>
    </row>
  </sheetData>
  <mergeCells count="23">
    <mergeCell ref="H5:H9"/>
    <mergeCell ref="B5:B9"/>
    <mergeCell ref="C5:D5"/>
    <mergeCell ref="C6:D6"/>
    <mergeCell ref="C7:D7"/>
    <mergeCell ref="C8:D8"/>
    <mergeCell ref="C9:D9"/>
    <mergeCell ref="M14:P14"/>
    <mergeCell ref="B14:C14"/>
    <mergeCell ref="E4:H4"/>
    <mergeCell ref="E3:H3"/>
    <mergeCell ref="E14:H14"/>
    <mergeCell ref="B3:B4"/>
    <mergeCell ref="I3:L3"/>
    <mergeCell ref="M3:P3"/>
    <mergeCell ref="I4:L4"/>
    <mergeCell ref="M4:P4"/>
    <mergeCell ref="I14:L14"/>
    <mergeCell ref="L5:L9"/>
    <mergeCell ref="P5:P9"/>
    <mergeCell ref="B10:B13"/>
    <mergeCell ref="C3:D3"/>
    <mergeCell ref="C4: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1"/>
  <sheetViews>
    <sheetView rightToLeft="1" zoomScale="90" zoomScaleNormal="90" workbookViewId="0">
      <selection activeCell="C22" sqref="A1:XFD1048576"/>
    </sheetView>
  </sheetViews>
  <sheetFormatPr defaultColWidth="9" defaultRowHeight="15.75"/>
  <cols>
    <col min="1" max="1" width="9" style="2"/>
    <col min="2" max="2" width="11.75" style="2" customWidth="1"/>
    <col min="3" max="3" width="37.5" style="2" customWidth="1"/>
    <col min="4" max="4" width="9.875" style="2" customWidth="1"/>
    <col min="5" max="5" width="7.125" style="2" customWidth="1"/>
    <col min="6" max="6" width="23.625" style="2" customWidth="1"/>
    <col min="7" max="7" width="8.125" style="2" customWidth="1"/>
    <col min="8" max="8" width="16.75" style="2" customWidth="1"/>
    <col min="9" max="9" width="9.25" style="2" customWidth="1"/>
    <col min="10" max="10" width="15.75" style="2" customWidth="1"/>
    <col min="11" max="11" width="7.75" style="2" customWidth="1"/>
    <col min="12" max="12" width="10.5" style="27" customWidth="1"/>
    <col min="13" max="13" width="15.625" style="27" customWidth="1"/>
    <col min="14" max="14" width="9.5" style="27" customWidth="1"/>
    <col min="15" max="15" width="15.125" style="27" customWidth="1"/>
    <col min="16" max="16" width="9" style="27"/>
    <col min="17" max="17" width="17" style="27" customWidth="1"/>
    <col min="18" max="18" width="8.75" style="27" customWidth="1"/>
    <col min="19" max="19" width="9.75" style="27" customWidth="1"/>
    <col min="20" max="20" width="17" style="27" customWidth="1"/>
    <col min="21" max="21" width="9" style="27" customWidth="1"/>
    <col min="22" max="22" width="19.125" style="27" customWidth="1"/>
    <col min="23" max="23" width="9" style="27"/>
    <col min="24" max="24" width="19" style="27" customWidth="1"/>
    <col min="25" max="25" width="8.875" style="2" customWidth="1"/>
    <col min="26" max="26" width="12.625" style="2" customWidth="1"/>
    <col min="27" max="27" width="9" style="2"/>
    <col min="28" max="28" width="14.25" style="2" customWidth="1"/>
    <col min="29" max="29" width="9" style="2"/>
    <col min="30" max="30" width="18" style="2" customWidth="1"/>
    <col min="31" max="16384" width="9" style="2"/>
  </cols>
  <sheetData>
    <row r="1" spans="2:30" ht="15.95" thickBot="1">
      <c r="Y1" s="27"/>
      <c r="Z1" s="27"/>
      <c r="AA1" s="27"/>
      <c r="AB1" s="27"/>
      <c r="AC1" s="27"/>
      <c r="AD1" s="27"/>
    </row>
    <row r="2" spans="2:30" ht="16.5" thickBot="1">
      <c r="C2" s="265" t="s">
        <v>46</v>
      </c>
      <c r="D2" s="266"/>
      <c r="E2" s="267">
        <v>1</v>
      </c>
      <c r="F2" s="268"/>
      <c r="G2" s="268"/>
      <c r="H2" s="268"/>
      <c r="I2" s="268"/>
      <c r="J2" s="268"/>
      <c r="K2" s="269"/>
      <c r="L2" s="267">
        <v>2</v>
      </c>
      <c r="M2" s="268"/>
      <c r="N2" s="268"/>
      <c r="O2" s="268"/>
      <c r="P2" s="268"/>
      <c r="Q2" s="268"/>
      <c r="R2" s="269"/>
      <c r="S2" s="267">
        <v>3</v>
      </c>
      <c r="T2" s="268"/>
      <c r="U2" s="268"/>
      <c r="V2" s="268"/>
      <c r="W2" s="268"/>
      <c r="X2" s="268"/>
      <c r="Y2" s="269"/>
      <c r="Z2" s="27"/>
      <c r="AA2" s="27"/>
      <c r="AB2" s="27"/>
      <c r="AC2" s="27"/>
      <c r="AD2" s="27"/>
    </row>
    <row r="3" spans="2:30" ht="16.5" thickBot="1">
      <c r="C3" s="265" t="s">
        <v>0</v>
      </c>
      <c r="D3" s="266"/>
      <c r="E3" s="262">
        <f>'תנאי סף'!E4</f>
        <v>0</v>
      </c>
      <c r="F3" s="263"/>
      <c r="G3" s="263"/>
      <c r="H3" s="263"/>
      <c r="I3" s="263"/>
      <c r="J3" s="263"/>
      <c r="K3" s="264"/>
      <c r="L3" s="262">
        <f>'תנאי סף'!F4</f>
        <v>0</v>
      </c>
      <c r="M3" s="263"/>
      <c r="N3" s="263"/>
      <c r="O3" s="263"/>
      <c r="P3" s="263"/>
      <c r="Q3" s="263"/>
      <c r="R3" s="264"/>
      <c r="S3" s="262">
        <f>'תנאי סף'!G4</f>
        <v>0</v>
      </c>
      <c r="T3" s="263"/>
      <c r="U3" s="263"/>
      <c r="V3" s="263"/>
      <c r="W3" s="263"/>
      <c r="X3" s="263"/>
      <c r="Y3" s="264"/>
      <c r="Z3" s="27"/>
      <c r="AA3" s="27"/>
      <c r="AB3" s="27"/>
      <c r="AC3" s="27"/>
      <c r="AD3" s="27"/>
    </row>
    <row r="4" spans="2:30" ht="42.75" customHeight="1" thickBot="1">
      <c r="B4" s="275" t="s">
        <v>45</v>
      </c>
      <c r="C4" s="255" t="s">
        <v>44</v>
      </c>
      <c r="D4" s="255" t="s">
        <v>86</v>
      </c>
      <c r="E4" s="272" t="s">
        <v>68</v>
      </c>
      <c r="F4" s="273"/>
      <c r="G4" s="272" t="s">
        <v>69</v>
      </c>
      <c r="H4" s="273"/>
      <c r="I4" s="274" t="s">
        <v>84</v>
      </c>
      <c r="J4" s="273"/>
      <c r="K4" s="126"/>
      <c r="L4" s="257" t="s">
        <v>68</v>
      </c>
      <c r="M4" s="258"/>
      <c r="N4" s="259" t="s">
        <v>69</v>
      </c>
      <c r="O4" s="260"/>
      <c r="P4" s="259" t="s">
        <v>84</v>
      </c>
      <c r="Q4" s="260"/>
      <c r="R4" s="3"/>
      <c r="S4" s="250" t="s">
        <v>68</v>
      </c>
      <c r="T4" s="251"/>
      <c r="U4" s="250" t="s">
        <v>69</v>
      </c>
      <c r="V4" s="251"/>
      <c r="W4" s="250" t="s">
        <v>84</v>
      </c>
      <c r="X4" s="251"/>
      <c r="Y4" s="96"/>
      <c r="Z4" s="27"/>
      <c r="AA4" s="27"/>
      <c r="AB4" s="27"/>
      <c r="AC4" s="27"/>
      <c r="AD4" s="27"/>
    </row>
    <row r="5" spans="2:30" ht="16.5" thickBot="1">
      <c r="B5" s="276"/>
      <c r="C5" s="256"/>
      <c r="D5" s="256"/>
      <c r="E5" s="122" t="s">
        <v>42</v>
      </c>
      <c r="F5" s="95" t="s">
        <v>43</v>
      </c>
      <c r="G5" s="95" t="s">
        <v>42</v>
      </c>
      <c r="H5" s="95" t="s">
        <v>43</v>
      </c>
      <c r="I5" s="95" t="s">
        <v>42</v>
      </c>
      <c r="J5" s="128" t="s">
        <v>43</v>
      </c>
      <c r="K5" s="134" t="s">
        <v>29</v>
      </c>
      <c r="L5" s="133" t="s">
        <v>42</v>
      </c>
      <c r="M5" s="89" t="s">
        <v>43</v>
      </c>
      <c r="N5" s="89" t="s">
        <v>42</v>
      </c>
      <c r="O5" s="130" t="s">
        <v>43</v>
      </c>
      <c r="P5" s="89" t="s">
        <v>42</v>
      </c>
      <c r="Q5" s="136" t="s">
        <v>43</v>
      </c>
      <c r="R5" s="134" t="s">
        <v>29</v>
      </c>
      <c r="S5" s="122" t="s">
        <v>42</v>
      </c>
      <c r="T5" s="95" t="s">
        <v>43</v>
      </c>
      <c r="U5" s="95" t="s">
        <v>42</v>
      </c>
      <c r="V5" s="95"/>
      <c r="W5" s="95" t="s">
        <v>42</v>
      </c>
      <c r="X5" s="95" t="s">
        <v>43</v>
      </c>
      <c r="Y5" s="120" t="s">
        <v>29</v>
      </c>
      <c r="Z5" s="27"/>
      <c r="AA5" s="27"/>
      <c r="AB5" s="27"/>
      <c r="AC5" s="27"/>
      <c r="AD5" s="27"/>
    </row>
    <row r="6" spans="2:30" ht="31.5">
      <c r="B6" s="270">
        <v>35</v>
      </c>
      <c r="C6" s="171" t="s">
        <v>49</v>
      </c>
      <c r="D6" s="172">
        <v>0.35</v>
      </c>
      <c r="E6" s="123"/>
      <c r="F6" s="87"/>
      <c r="G6" s="87"/>
      <c r="H6" s="87"/>
      <c r="I6" s="89"/>
      <c r="J6" s="86"/>
      <c r="K6" s="135" t="e">
        <f>AVERAGE($I$6,$G$6,$E$6)</f>
        <v>#DIV/0!</v>
      </c>
      <c r="L6" s="132"/>
      <c r="M6" s="85"/>
      <c r="N6" s="129"/>
      <c r="O6" s="84"/>
      <c r="P6" s="95"/>
      <c r="Q6" s="85"/>
      <c r="R6" s="135" t="e">
        <f>AVERAGE($P$6,$N$6,$L$6)</f>
        <v>#DIV/0!</v>
      </c>
      <c r="S6" s="123"/>
      <c r="T6" s="87"/>
      <c r="U6" s="87"/>
      <c r="V6" s="87"/>
      <c r="W6" s="89"/>
      <c r="X6" s="87"/>
      <c r="Y6" s="94" t="e">
        <f>AVERAGE($W$6,$U$6,$S$6)</f>
        <v>#DIV/0!</v>
      </c>
      <c r="Z6" s="27"/>
      <c r="AA6" s="27"/>
      <c r="AB6" s="27"/>
      <c r="AC6" s="27"/>
      <c r="AD6" s="27"/>
    </row>
    <row r="7" spans="2:30" ht="31.5">
      <c r="B7" s="270"/>
      <c r="C7" s="83" t="s">
        <v>82</v>
      </c>
      <c r="D7" s="170">
        <v>0.4</v>
      </c>
      <c r="E7" s="123"/>
      <c r="F7" s="87"/>
      <c r="G7" s="87"/>
      <c r="H7" s="87"/>
      <c r="I7" s="89"/>
      <c r="J7" s="86"/>
      <c r="K7" s="135" t="e">
        <f>AVERAGE($I$7,$G$7,$E$7)</f>
        <v>#DIV/0!</v>
      </c>
      <c r="L7" s="131"/>
      <c r="M7" s="85"/>
      <c r="N7" s="87"/>
      <c r="O7" s="84"/>
      <c r="P7" s="89"/>
      <c r="Q7" s="85"/>
      <c r="R7" s="135" t="e">
        <f>AVERAGE($P$7,$N$7,$L$7)</f>
        <v>#DIV/0!</v>
      </c>
      <c r="S7" s="123"/>
      <c r="T7" s="87"/>
      <c r="U7" s="87"/>
      <c r="V7" s="87"/>
      <c r="W7" s="89"/>
      <c r="X7" s="87"/>
      <c r="Y7" s="94" t="e">
        <f>AVERAGE($W$7,$U$7,$S$7)</f>
        <v>#DIV/0!</v>
      </c>
      <c r="Z7" s="27"/>
      <c r="AA7" s="27"/>
      <c r="AB7" s="27"/>
      <c r="AC7" s="27"/>
      <c r="AD7" s="27"/>
    </row>
    <row r="8" spans="2:30" ht="31.5">
      <c r="B8" s="271"/>
      <c r="C8" s="83" t="s">
        <v>150</v>
      </c>
      <c r="D8" s="170">
        <v>0.25</v>
      </c>
      <c r="E8" s="123"/>
      <c r="F8" s="87"/>
      <c r="G8" s="87"/>
      <c r="H8" s="87"/>
      <c r="I8" s="89"/>
      <c r="J8" s="86"/>
      <c r="K8" s="127" t="e">
        <f>AVERAGE($I$8,$G$8,$E$8)</f>
        <v>#DIV/0!</v>
      </c>
      <c r="L8" s="123"/>
      <c r="M8" s="93"/>
      <c r="N8" s="87"/>
      <c r="O8" s="84"/>
      <c r="P8" s="89"/>
      <c r="Q8" s="86"/>
      <c r="R8" s="137" t="e">
        <f>AVERAGE($P$8,$N$8,$L$8)</f>
        <v>#DIV/0!</v>
      </c>
      <c r="S8" s="123"/>
      <c r="T8" s="87"/>
      <c r="U8" s="87"/>
      <c r="V8" s="87"/>
      <c r="W8" s="89"/>
      <c r="X8" s="87"/>
      <c r="Y8" s="94" t="e">
        <f>AVERAGE($W$8,$U$8,$S$8)</f>
        <v>#DIV/0!</v>
      </c>
      <c r="Z8" s="27"/>
      <c r="AA8" s="27"/>
      <c r="AB8" s="27"/>
      <c r="AC8" s="27"/>
      <c r="AD8" s="27"/>
    </row>
    <row r="9" spans="2:30" ht="16.5" thickBot="1">
      <c r="B9" s="277" t="s">
        <v>85</v>
      </c>
      <c r="C9" s="278"/>
      <c r="D9" s="279"/>
      <c r="E9" s="124">
        <f>($E$6*0.35+$E$7*0.4+$E$8*0.25)*10</f>
        <v>0</v>
      </c>
      <c r="F9" s="87"/>
      <c r="G9" s="91">
        <f>(0.35*$G$6+0.4*$G$7+0.25*$G$8)*10</f>
        <v>0</v>
      </c>
      <c r="H9" s="87"/>
      <c r="I9" s="90">
        <f>(0.35*$I$6+0.4*$I$7+0.25*$I$8)*10</f>
        <v>0</v>
      </c>
      <c r="J9" s="86"/>
      <c r="K9" s="127" t="e">
        <f>(0.35*$K$6+0.4*$K$7+0.25*$K$8)</f>
        <v>#DIV/0!</v>
      </c>
      <c r="L9" s="123">
        <f>($L$6*0.35+$L$7*0.4+$L$8*0.25)*10</f>
        <v>0</v>
      </c>
      <c r="M9" s="88"/>
      <c r="N9" s="87">
        <f>($N$6*0.35+$N$7*0.4+$N$8*0.25)*10</f>
        <v>0</v>
      </c>
      <c r="O9" s="92"/>
      <c r="P9" s="90">
        <f>(0.35*$P$6+0.4*$P$7+0.25*$P$8)*10</f>
        <v>0</v>
      </c>
      <c r="Q9" s="88"/>
      <c r="R9" s="125" t="e">
        <f>(0.35*$R$6+0.4*$R$7+0.25*$R$8)</f>
        <v>#DIV/0!</v>
      </c>
      <c r="S9" s="124">
        <f>(0.35*$S$6+0.4*$S$7+0.25*$S$8)*10</f>
        <v>0</v>
      </c>
      <c r="T9" s="87"/>
      <c r="U9" s="91">
        <f>(0.35*$U$6+0.4*$U$7+0.25*$U$8)*10</f>
        <v>0</v>
      </c>
      <c r="V9" s="87"/>
      <c r="W9" s="90">
        <f>(0.35*$W$6+0.4*$W$7+0.25*$W$8)*10</f>
        <v>0</v>
      </c>
      <c r="X9" s="87"/>
      <c r="Y9" s="121" t="e">
        <f>(0.35*$Y$6+0.4*$Y$7+0.25*$Y$8)</f>
        <v>#DIV/0!</v>
      </c>
      <c r="Z9" s="27"/>
      <c r="AA9" s="27"/>
      <c r="AB9" s="27"/>
      <c r="AC9" s="27"/>
      <c r="AD9" s="27"/>
    </row>
    <row r="10" spans="2:30" ht="24.75" customHeight="1" thickBot="1">
      <c r="C10" s="106" t="s">
        <v>83</v>
      </c>
      <c r="D10" s="107">
        <f>SUM(D6:D8)*100</f>
        <v>100</v>
      </c>
      <c r="E10" s="252">
        <f>AVERAGE($I$9,$G$9,$E$9)</f>
        <v>0</v>
      </c>
      <c r="F10" s="253"/>
      <c r="G10" s="253"/>
      <c r="H10" s="253"/>
      <c r="I10" s="253"/>
      <c r="J10" s="253"/>
      <c r="K10" s="254"/>
      <c r="L10" s="252">
        <f>AVERAGE(P9,N9,L9)</f>
        <v>0</v>
      </c>
      <c r="M10" s="253"/>
      <c r="N10" s="253"/>
      <c r="O10" s="253"/>
      <c r="P10" s="253"/>
      <c r="Q10" s="253"/>
      <c r="R10" s="261"/>
      <c r="S10" s="252">
        <f>AVERAGE(W9,U9,S9)</f>
        <v>0</v>
      </c>
      <c r="T10" s="253"/>
      <c r="U10" s="253"/>
      <c r="V10" s="253"/>
      <c r="W10" s="253"/>
      <c r="X10" s="253"/>
      <c r="Y10" s="254"/>
      <c r="Z10" s="27"/>
      <c r="AA10" s="27"/>
      <c r="AB10" s="27"/>
      <c r="AC10" s="27"/>
      <c r="AD10" s="27"/>
    </row>
    <row r="11" spans="2:30" ht="15.6">
      <c r="Y11" s="27"/>
      <c r="Z11" s="27"/>
      <c r="AA11" s="27"/>
      <c r="AB11" s="27"/>
      <c r="AC11" s="27"/>
      <c r="AD11" s="27"/>
    </row>
  </sheetData>
  <mergeCells count="25">
    <mergeCell ref="B6:B8"/>
    <mergeCell ref="E4:F4"/>
    <mergeCell ref="I4:J4"/>
    <mergeCell ref="E10:K10"/>
    <mergeCell ref="B4:B5"/>
    <mergeCell ref="C4:C5"/>
    <mergeCell ref="G4:H4"/>
    <mergeCell ref="B9:D9"/>
    <mergeCell ref="S3:Y3"/>
    <mergeCell ref="L3:R3"/>
    <mergeCell ref="E3:K3"/>
    <mergeCell ref="C3:D3"/>
    <mergeCell ref="C2:D2"/>
    <mergeCell ref="E2:K2"/>
    <mergeCell ref="L2:R2"/>
    <mergeCell ref="S2:Y2"/>
    <mergeCell ref="S4:T4"/>
    <mergeCell ref="W4:X4"/>
    <mergeCell ref="S10:Y10"/>
    <mergeCell ref="D4:D5"/>
    <mergeCell ref="L4:M4"/>
    <mergeCell ref="P4:Q4"/>
    <mergeCell ref="L10:R10"/>
    <mergeCell ref="N4:O4"/>
    <mergeCell ref="U4:V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rightToLeft="1" zoomScaleNormal="100" workbookViewId="0">
      <selection activeCell="C19" sqref="C19"/>
    </sheetView>
  </sheetViews>
  <sheetFormatPr defaultColWidth="9" defaultRowHeight="15.75"/>
  <cols>
    <col min="1" max="1" width="12.75" style="4" customWidth="1"/>
    <col min="2" max="2" width="9.625" style="4" customWidth="1"/>
    <col min="3" max="3" width="32.5" style="4" customWidth="1"/>
    <col min="4" max="4" width="16.125" style="4" customWidth="1"/>
    <col min="5" max="5" width="17.875" style="4" customWidth="1"/>
    <col min="6" max="6" width="20.75" style="4" customWidth="1"/>
    <col min="7" max="7" width="20.5" style="4" customWidth="1"/>
    <col min="8" max="9" width="9" style="4"/>
    <col min="10" max="10" width="10.375" style="4" customWidth="1"/>
    <col min="11" max="11" width="11.75" style="4" bestFit="1" customWidth="1"/>
    <col min="12" max="13" width="9" style="4"/>
    <col min="14" max="14" width="10.625" style="4" bestFit="1" customWidth="1"/>
    <col min="15" max="15" width="11.75" style="4" bestFit="1" customWidth="1"/>
    <col min="16" max="16384" width="9" style="4"/>
  </cols>
  <sheetData>
    <row r="1" spans="1:7" ht="15.95" thickBot="1"/>
    <row r="2" spans="1:7" ht="16.5" thickBot="1">
      <c r="A2" s="284" t="s">
        <v>70</v>
      </c>
      <c r="B2" s="285"/>
      <c r="C2" s="285"/>
      <c r="D2" s="19" t="s">
        <v>27</v>
      </c>
      <c r="E2" s="100">
        <v>1</v>
      </c>
      <c r="F2" s="100">
        <v>2</v>
      </c>
      <c r="G2" s="102">
        <v>3</v>
      </c>
    </row>
    <row r="3" spans="1:7" ht="25.5" customHeight="1" thickBot="1">
      <c r="A3" s="286"/>
      <c r="B3" s="287"/>
      <c r="C3" s="287"/>
      <c r="D3" s="20" t="s">
        <v>0</v>
      </c>
      <c r="E3" s="101"/>
      <c r="F3" s="101"/>
      <c r="G3" s="103"/>
    </row>
    <row r="4" spans="1:7" ht="16.5" thickBot="1">
      <c r="A4" s="286"/>
      <c r="B4" s="287"/>
      <c r="C4" s="287"/>
      <c r="D4" s="21" t="s">
        <v>31</v>
      </c>
      <c r="E4" s="99"/>
      <c r="F4" s="21"/>
      <c r="G4" s="21"/>
    </row>
    <row r="5" spans="1:7" ht="16.5" thickBot="1">
      <c r="A5" s="286"/>
      <c r="B5" s="287"/>
      <c r="C5" s="287"/>
      <c r="D5" s="21" t="s">
        <v>99</v>
      </c>
      <c r="E5" s="21"/>
      <c r="F5" s="21"/>
      <c r="G5" s="21"/>
    </row>
    <row r="6" spans="1:7" ht="32.25" thickBot="1">
      <c r="A6" s="22" t="s">
        <v>51</v>
      </c>
      <c r="B6" s="22" t="s">
        <v>24</v>
      </c>
      <c r="C6" s="23" t="s">
        <v>25</v>
      </c>
      <c r="D6" s="21" t="s">
        <v>30</v>
      </c>
      <c r="E6" s="24"/>
      <c r="F6" s="104"/>
      <c r="G6" s="24"/>
    </row>
    <row r="7" spans="1:7" ht="31.5">
      <c r="A7" s="280" t="s">
        <v>47</v>
      </c>
      <c r="B7" s="165" t="s">
        <v>88</v>
      </c>
      <c r="C7" s="166" t="s">
        <v>48</v>
      </c>
      <c r="D7" s="167">
        <v>15</v>
      </c>
      <c r="E7" s="167"/>
      <c r="F7" s="167"/>
      <c r="G7" s="167"/>
    </row>
    <row r="8" spans="1:7" ht="38.25" customHeight="1">
      <c r="A8" s="281"/>
      <c r="B8" s="164" t="s">
        <v>89</v>
      </c>
      <c r="C8" s="162" t="s">
        <v>95</v>
      </c>
      <c r="D8" s="25">
        <v>15</v>
      </c>
      <c r="E8" s="25"/>
      <c r="F8" s="25"/>
      <c r="G8" s="25"/>
    </row>
    <row r="9" spans="1:7" ht="31.5">
      <c r="A9" s="282" t="s">
        <v>92</v>
      </c>
      <c r="B9" s="164" t="s">
        <v>87</v>
      </c>
      <c r="C9" s="162" t="s">
        <v>96</v>
      </c>
      <c r="D9" s="25">
        <v>20</v>
      </c>
      <c r="E9" s="25"/>
      <c r="F9" s="25"/>
      <c r="G9" s="25"/>
    </row>
    <row r="10" spans="1:7" ht="49.5" customHeight="1">
      <c r="A10" s="283"/>
      <c r="B10" s="164" t="s">
        <v>90</v>
      </c>
      <c r="C10" s="162" t="s">
        <v>97</v>
      </c>
      <c r="D10" s="25">
        <v>20</v>
      </c>
      <c r="E10" s="25"/>
      <c r="F10" s="25"/>
      <c r="G10" s="25"/>
    </row>
    <row r="11" spans="1:7" ht="31.5">
      <c r="A11" s="283"/>
      <c r="B11" s="164" t="s">
        <v>91</v>
      </c>
      <c r="C11" s="162" t="s">
        <v>151</v>
      </c>
      <c r="D11" s="25">
        <v>20</v>
      </c>
      <c r="E11" s="25"/>
      <c r="F11" s="25"/>
      <c r="G11" s="25"/>
    </row>
    <row r="12" spans="1:7" ht="16.5" thickBot="1">
      <c r="A12" s="283"/>
      <c r="B12" s="164" t="s">
        <v>93</v>
      </c>
      <c r="C12" s="163" t="s">
        <v>94</v>
      </c>
      <c r="D12" s="98">
        <v>10</v>
      </c>
      <c r="E12" s="25"/>
      <c r="F12" s="25"/>
      <c r="G12" s="25"/>
    </row>
    <row r="13" spans="1:7" ht="16.5" thickBot="1">
      <c r="A13" s="159"/>
      <c r="B13" s="26"/>
      <c r="C13" s="160" t="s">
        <v>98</v>
      </c>
      <c r="D13" s="161">
        <f>SUM(D7:D12)</f>
        <v>100</v>
      </c>
      <c r="E13" s="105">
        <f>SUM($E$7,$E$8,$E$10,$E$9,$E$11,$E$12)</f>
        <v>0</v>
      </c>
      <c r="F13" s="105">
        <f>SUM($F$7,$F$8,$F$9,$F$10,$F$11,$F$12)</f>
        <v>0</v>
      </c>
      <c r="G13" s="105">
        <f>SUM($G$7,$G$8,$G$9,$G$10,$G$11,$G$12)</f>
        <v>0</v>
      </c>
    </row>
  </sheetData>
  <mergeCells count="3">
    <mergeCell ref="A7:A8"/>
    <mergeCell ref="A9:A12"/>
    <mergeCell ref="A2:C5"/>
  </mergeCells>
  <dataValidations count="3">
    <dataValidation type="decimal" allowBlank="1" showInputMessage="1" showErrorMessage="1" sqref="E7:G8">
      <formula1>0</formula1>
      <formula2>15</formula2>
    </dataValidation>
    <dataValidation type="decimal" allowBlank="1" showInputMessage="1" showErrorMessage="1" sqref="E9:G11">
      <formula1>0</formula1>
      <formula2>20</formula2>
    </dataValidation>
    <dataValidation type="decimal" allowBlank="1" showInputMessage="1" showErrorMessage="1" sqref="E12:G12">
      <formula1>0</formula1>
      <formula2>10</formula2>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rightToLeft="1" topLeftCell="A16" workbookViewId="0">
      <selection activeCell="D10" sqref="D10"/>
    </sheetView>
  </sheetViews>
  <sheetFormatPr defaultColWidth="9" defaultRowHeight="15.75"/>
  <cols>
    <col min="1" max="1" width="9" style="4"/>
    <col min="2" max="2" width="14.875" style="4" customWidth="1"/>
    <col min="3" max="3" width="11.875" style="4" customWidth="1"/>
    <col min="4" max="4" width="14.625" style="4" customWidth="1"/>
    <col min="5" max="5" width="13.5" style="4" customWidth="1"/>
    <col min="6" max="6" width="9.375" style="4" bestFit="1" customWidth="1"/>
    <col min="7" max="7" width="11.25" style="4" customWidth="1"/>
    <col min="8" max="8" width="10.875" style="4" customWidth="1"/>
    <col min="9" max="9" width="11.75" style="4" customWidth="1"/>
    <col min="10" max="10" width="12.75" style="4" customWidth="1"/>
    <col min="11" max="16384" width="9" style="4"/>
  </cols>
  <sheetData>
    <row r="1" spans="1:10" ht="15.95" thickBot="1"/>
    <row r="2" spans="1:10" ht="16.5" thickBot="1">
      <c r="A2" s="303" t="s">
        <v>46</v>
      </c>
      <c r="B2" s="304" t="s">
        <v>46</v>
      </c>
      <c r="C2" s="304"/>
      <c r="D2" s="305"/>
      <c r="E2" s="288">
        <v>1</v>
      </c>
      <c r="F2" s="289"/>
      <c r="G2" s="288">
        <v>2</v>
      </c>
      <c r="H2" s="289"/>
      <c r="I2" s="288">
        <v>3</v>
      </c>
      <c r="J2" s="289"/>
    </row>
    <row r="3" spans="1:10" ht="16.5" thickBot="1">
      <c r="A3" s="303" t="s">
        <v>0</v>
      </c>
      <c r="B3" s="304"/>
      <c r="C3" s="304"/>
      <c r="D3" s="305"/>
      <c r="E3" s="290"/>
      <c r="F3" s="291"/>
      <c r="G3" s="292"/>
      <c r="H3" s="291"/>
      <c r="I3" s="292"/>
      <c r="J3" s="293"/>
    </row>
    <row r="4" spans="1:10">
      <c r="A4" s="301" t="s">
        <v>171</v>
      </c>
      <c r="B4" s="298" t="s">
        <v>104</v>
      </c>
      <c r="C4" s="298" t="s">
        <v>108</v>
      </c>
      <c r="D4" s="173" t="s">
        <v>52</v>
      </c>
      <c r="E4" s="114" t="s">
        <v>53</v>
      </c>
      <c r="F4" s="114" t="s">
        <v>106</v>
      </c>
      <c r="G4" s="114" t="s">
        <v>53</v>
      </c>
      <c r="H4" s="114" t="s">
        <v>106</v>
      </c>
      <c r="I4" s="114" t="s">
        <v>53</v>
      </c>
      <c r="J4" s="177" t="s">
        <v>106</v>
      </c>
    </row>
    <row r="5" spans="1:10" ht="63">
      <c r="A5" s="302"/>
      <c r="B5" s="299"/>
      <c r="C5" s="299"/>
      <c r="D5" s="169" t="s">
        <v>100</v>
      </c>
      <c r="E5" s="169" t="s">
        <v>170</v>
      </c>
      <c r="F5" s="169" t="s">
        <v>101</v>
      </c>
      <c r="G5" s="169" t="s">
        <v>170</v>
      </c>
      <c r="H5" s="169" t="s">
        <v>101</v>
      </c>
      <c r="I5" s="169" t="s">
        <v>170</v>
      </c>
      <c r="J5" s="178" t="s">
        <v>101</v>
      </c>
    </row>
    <row r="6" spans="1:10" ht="31.5">
      <c r="A6" s="179">
        <v>1</v>
      </c>
      <c r="B6" s="115" t="s">
        <v>153</v>
      </c>
      <c r="C6" s="115" t="s">
        <v>153</v>
      </c>
      <c r="D6" s="117">
        <v>12</v>
      </c>
      <c r="E6" s="117"/>
      <c r="F6" s="117">
        <f>$E$6*$D$6</f>
        <v>0</v>
      </c>
      <c r="G6" s="117"/>
      <c r="H6" s="117">
        <f>$G$6*$D$6</f>
        <v>0</v>
      </c>
      <c r="I6" s="117"/>
      <c r="J6" s="180">
        <f>$I$6*$D$6</f>
        <v>0</v>
      </c>
    </row>
    <row r="7" spans="1:10">
      <c r="A7" s="179">
        <v>2</v>
      </c>
      <c r="B7" s="115" t="s">
        <v>154</v>
      </c>
      <c r="C7" s="115" t="s">
        <v>154</v>
      </c>
      <c r="D7" s="117">
        <v>6</v>
      </c>
      <c r="E7" s="117"/>
      <c r="F7" s="117">
        <f>$E$7*$D$7</f>
        <v>0</v>
      </c>
      <c r="G7" s="117"/>
      <c r="H7" s="117">
        <f>$G$7*$D$7</f>
        <v>0</v>
      </c>
      <c r="I7" s="117"/>
      <c r="J7" s="180">
        <f>$I$7*$D$7</f>
        <v>0</v>
      </c>
    </row>
    <row r="8" spans="1:10" ht="31.5">
      <c r="A8" s="179">
        <v>3</v>
      </c>
      <c r="B8" s="115" t="s">
        <v>102</v>
      </c>
      <c r="C8" s="115" t="s">
        <v>155</v>
      </c>
      <c r="D8" s="117">
        <v>12</v>
      </c>
      <c r="E8" s="117"/>
      <c r="F8" s="117">
        <f>$E$8*$D$8</f>
        <v>0</v>
      </c>
      <c r="G8" s="117"/>
      <c r="H8" s="117">
        <f>$G$8*$D$8</f>
        <v>0</v>
      </c>
      <c r="I8" s="117"/>
      <c r="J8" s="180">
        <f>$I$8*$D$8</f>
        <v>0</v>
      </c>
    </row>
    <row r="9" spans="1:10" ht="63">
      <c r="A9" s="179">
        <v>4</v>
      </c>
      <c r="B9" s="115" t="s">
        <v>103</v>
      </c>
      <c r="C9" s="115" t="s">
        <v>156</v>
      </c>
      <c r="D9" s="117">
        <v>24</v>
      </c>
      <c r="E9" s="117"/>
      <c r="F9" s="117">
        <f>$E$9*$D$9</f>
        <v>0</v>
      </c>
      <c r="G9" s="117"/>
      <c r="H9" s="117">
        <f>$G$9*$D$9</f>
        <v>0</v>
      </c>
      <c r="I9" s="117"/>
      <c r="J9" s="180">
        <f>$I$9*$D$9</f>
        <v>0</v>
      </c>
    </row>
    <row r="10" spans="1:10" ht="78.75">
      <c r="A10" s="179">
        <v>5</v>
      </c>
      <c r="B10" s="115" t="s">
        <v>163</v>
      </c>
      <c r="C10" s="116" t="s">
        <v>157</v>
      </c>
      <c r="D10" s="118">
        <v>12</v>
      </c>
      <c r="E10" s="119"/>
      <c r="F10" s="117">
        <f>$E$10*$D$10</f>
        <v>0</v>
      </c>
      <c r="G10" s="119"/>
      <c r="H10" s="117">
        <f>$G$10*$D$10</f>
        <v>0</v>
      </c>
      <c r="I10" s="119"/>
      <c r="J10" s="180">
        <f>$I$10*$D$10</f>
        <v>0</v>
      </c>
    </row>
    <row r="11" spans="1:10" ht="78.75">
      <c r="A11" s="179">
        <v>6</v>
      </c>
      <c r="B11" s="115" t="s">
        <v>105</v>
      </c>
      <c r="C11" s="116" t="s">
        <v>158</v>
      </c>
      <c r="D11" s="118">
        <v>2</v>
      </c>
      <c r="E11" s="119"/>
      <c r="F11" s="117">
        <f>$E$11*$D$11</f>
        <v>0</v>
      </c>
      <c r="G11" s="119"/>
      <c r="H11" s="117">
        <f>$G$11*$D$11</f>
        <v>0</v>
      </c>
      <c r="I11" s="119"/>
      <c r="J11" s="180">
        <f>$I$11*$D$11</f>
        <v>0</v>
      </c>
    </row>
    <row r="12" spans="1:10" ht="63">
      <c r="A12" s="179">
        <v>7</v>
      </c>
      <c r="B12" s="115" t="s">
        <v>164</v>
      </c>
      <c r="C12" s="116" t="s">
        <v>159</v>
      </c>
      <c r="D12" s="118">
        <v>12</v>
      </c>
      <c r="E12" s="119"/>
      <c r="F12" s="117">
        <f>$E$12*$D$12</f>
        <v>0</v>
      </c>
      <c r="G12" s="119"/>
      <c r="H12" s="117">
        <f>$G$12*$D$12</f>
        <v>0</v>
      </c>
      <c r="I12" s="119"/>
      <c r="J12" s="180">
        <f>$I$12*$D$12</f>
        <v>0</v>
      </c>
    </row>
    <row r="13" spans="1:10" ht="31.5">
      <c r="A13" s="179">
        <v>8</v>
      </c>
      <c r="B13" s="115" t="s">
        <v>165</v>
      </c>
      <c r="C13" s="116" t="s">
        <v>107</v>
      </c>
      <c r="D13" s="118">
        <v>12</v>
      </c>
      <c r="E13" s="119"/>
      <c r="F13" s="117">
        <f>$E$13*$D$13</f>
        <v>0</v>
      </c>
      <c r="G13" s="119"/>
      <c r="H13" s="117">
        <f>$G$13*$D$13</f>
        <v>0</v>
      </c>
      <c r="I13" s="119"/>
      <c r="J13" s="180">
        <f>$I$13*$D$13</f>
        <v>0</v>
      </c>
    </row>
    <row r="14" spans="1:10" ht="47.25">
      <c r="A14" s="179">
        <v>9</v>
      </c>
      <c r="B14" s="115" t="s">
        <v>166</v>
      </c>
      <c r="C14" s="116" t="s">
        <v>160</v>
      </c>
      <c r="D14" s="118">
        <v>72</v>
      </c>
      <c r="E14" s="119"/>
      <c r="F14" s="117">
        <f>$E$14*$D$14</f>
        <v>0</v>
      </c>
      <c r="G14" s="119"/>
      <c r="H14" s="117">
        <f>$G$14*$D$14</f>
        <v>0</v>
      </c>
      <c r="I14" s="119"/>
      <c r="J14" s="180">
        <f>$I$14*$D$14</f>
        <v>0</v>
      </c>
    </row>
    <row r="15" spans="1:10" ht="47.25">
      <c r="A15" s="179">
        <v>10</v>
      </c>
      <c r="B15" s="115" t="s">
        <v>167</v>
      </c>
      <c r="C15" s="116" t="s">
        <v>161</v>
      </c>
      <c r="D15" s="118">
        <v>12</v>
      </c>
      <c r="E15" s="119"/>
      <c r="F15" s="117">
        <f>$E$15*$D$15</f>
        <v>0</v>
      </c>
      <c r="G15" s="119"/>
      <c r="H15" s="117">
        <f>$G$15*$D$15</f>
        <v>0</v>
      </c>
      <c r="I15" s="119"/>
      <c r="J15" s="180">
        <f>$I$15*$D$15</f>
        <v>0</v>
      </c>
    </row>
    <row r="16" spans="1:10" ht="94.5">
      <c r="A16" s="179">
        <v>11</v>
      </c>
      <c r="B16" s="115" t="s">
        <v>168</v>
      </c>
      <c r="C16" s="116" t="s">
        <v>162</v>
      </c>
      <c r="D16" s="117">
        <v>4</v>
      </c>
      <c r="E16" s="119"/>
      <c r="F16" s="117">
        <f>$E$16*$D$16</f>
        <v>0</v>
      </c>
      <c r="G16" s="119"/>
      <c r="H16" s="117">
        <f>$G$16*$D$16</f>
        <v>0</v>
      </c>
      <c r="I16" s="119"/>
      <c r="J16" s="180">
        <f>$I$16*$D$16</f>
        <v>0</v>
      </c>
    </row>
    <row r="17" spans="1:10" ht="78.75">
      <c r="A17" s="179">
        <v>12</v>
      </c>
      <c r="B17" s="115" t="s">
        <v>169</v>
      </c>
      <c r="C17" s="116" t="s">
        <v>109</v>
      </c>
      <c r="D17" s="117">
        <v>3</v>
      </c>
      <c r="E17" s="119"/>
      <c r="F17" s="117">
        <f>$E$17*$D$17</f>
        <v>0</v>
      </c>
      <c r="G17" s="119"/>
      <c r="H17" s="117">
        <f>$G$17*$D$17</f>
        <v>0</v>
      </c>
      <c r="I17" s="119"/>
      <c r="J17" s="180">
        <f>$I$17*$D$17</f>
        <v>0</v>
      </c>
    </row>
    <row r="18" spans="1:10" ht="32.25" thickBot="1">
      <c r="A18" s="181">
        <v>13</v>
      </c>
      <c r="B18" s="182" t="s">
        <v>110</v>
      </c>
      <c r="C18" s="183" t="s">
        <v>111</v>
      </c>
      <c r="D18" s="184">
        <v>150</v>
      </c>
      <c r="E18" s="185"/>
      <c r="F18" s="184">
        <f>$E$18*$D$18</f>
        <v>0</v>
      </c>
      <c r="G18" s="185"/>
      <c r="H18" s="184">
        <f>$G$18*$D$18</f>
        <v>0</v>
      </c>
      <c r="I18" s="185"/>
      <c r="J18" s="186">
        <f>$I$18*$D$18</f>
        <v>0</v>
      </c>
    </row>
    <row r="19" spans="1:10" ht="16.5" thickBot="1">
      <c r="B19" s="294" t="s">
        <v>112</v>
      </c>
      <c r="C19" s="295"/>
      <c r="D19" s="295"/>
      <c r="E19" s="296">
        <f>SUM(F6:F18)</f>
        <v>0</v>
      </c>
      <c r="F19" s="297"/>
      <c r="G19" s="296">
        <f>SUM($H$6:$H$18)</f>
        <v>0</v>
      </c>
      <c r="H19" s="297"/>
      <c r="I19" s="296">
        <f>SUM($J$6:$J$18)</f>
        <v>0</v>
      </c>
      <c r="J19" s="300"/>
    </row>
    <row r="22" spans="1:10" ht="19.5" thickBot="1">
      <c r="D22" s="80" t="s">
        <v>71</v>
      </c>
    </row>
    <row r="23" spans="1:10" ht="15.95" thickBot="1">
      <c r="D23" s="5"/>
      <c r="F23" s="6">
        <v>1</v>
      </c>
      <c r="G23" s="6">
        <v>2</v>
      </c>
      <c r="H23" s="6">
        <v>3</v>
      </c>
    </row>
    <row r="24" spans="1:10" ht="16.5" thickBot="1">
      <c r="D24" s="5"/>
      <c r="E24" s="168" t="s">
        <v>0</v>
      </c>
      <c r="F24" s="7"/>
      <c r="G24" s="7"/>
      <c r="H24" s="7"/>
    </row>
    <row r="25" spans="1:10" ht="48" thickBot="1">
      <c r="D25" s="5"/>
      <c r="E25" s="168" t="s">
        <v>120</v>
      </c>
      <c r="F25" s="78">
        <f>E19</f>
        <v>0</v>
      </c>
      <c r="G25" s="78">
        <f>G19</f>
        <v>0</v>
      </c>
      <c r="H25" s="78">
        <f>I19</f>
        <v>0</v>
      </c>
    </row>
    <row r="26" spans="1:10" ht="32.25" thickBot="1">
      <c r="D26" s="5"/>
      <c r="E26" s="79" t="s">
        <v>121</v>
      </c>
      <c r="F26" s="8" t="e">
        <f>MIN($E$19,$G$19,$I$19)/$E$19*100</f>
        <v>#DIV/0!</v>
      </c>
      <c r="G26" s="8" t="e">
        <f>MIN($E$19,$G$19,$I$19)/$G$19*100</f>
        <v>#DIV/0!</v>
      </c>
      <c r="H26" s="77" t="e">
        <f>MIN($E$19,$G$19,$I$19)/$I$19*100</f>
        <v>#DIV/0!</v>
      </c>
    </row>
    <row r="27" spans="1:10" ht="15.95" thickBot="1">
      <c r="D27" s="5"/>
      <c r="E27" s="306"/>
      <c r="F27" s="307"/>
      <c r="G27" s="307"/>
      <c r="H27" s="308"/>
    </row>
    <row r="28" spans="1:10">
      <c r="D28" s="9">
        <v>0.6</v>
      </c>
      <c r="E28" s="10" t="s">
        <v>12</v>
      </c>
      <c r="F28" s="11" t="e">
        <f>איכות!E11</f>
        <v>#DIV/0!</v>
      </c>
      <c r="G28" s="11" t="e">
        <f>איכות!G11</f>
        <v>#DIV/0!</v>
      </c>
      <c r="H28" s="11" t="e">
        <f>איכות!I11</f>
        <v>#DIV/0!</v>
      </c>
    </row>
    <row r="29" spans="1:10" ht="16.5" thickBot="1">
      <c r="D29" s="12">
        <v>0.4</v>
      </c>
      <c r="E29" s="13" t="s">
        <v>13</v>
      </c>
      <c r="F29" s="14" t="e">
        <f>F26</f>
        <v>#DIV/0!</v>
      </c>
      <c r="G29" s="14" t="e">
        <f>G26</f>
        <v>#DIV/0!</v>
      </c>
      <c r="H29" s="14" t="e">
        <f>H26</f>
        <v>#DIV/0!</v>
      </c>
    </row>
    <row r="30" spans="1:10">
      <c r="D30" s="15">
        <f>SUM(D28:D29)</f>
        <v>1</v>
      </c>
      <c r="E30" s="16" t="s">
        <v>14</v>
      </c>
      <c r="F30" s="17" t="e">
        <f>0.6*$F$28+0.4*$F$29</f>
        <v>#DIV/0!</v>
      </c>
      <c r="G30" s="17" t="e">
        <f>0.6*G28+0.4*G29</f>
        <v>#DIV/0!</v>
      </c>
      <c r="H30" s="17" t="e">
        <f>0.6*H$28+0.4*$H$29</f>
        <v>#DIV/0!</v>
      </c>
    </row>
    <row r="31" spans="1:10" ht="16.5" thickBot="1">
      <c r="D31" s="309" t="s">
        <v>15</v>
      </c>
      <c r="E31" s="310"/>
      <c r="F31" s="18"/>
      <c r="G31" s="18"/>
      <c r="H31" s="18"/>
    </row>
  </sheetData>
  <mergeCells count="17">
    <mergeCell ref="A4:A5"/>
    <mergeCell ref="A3:D3"/>
    <mergeCell ref="A2:D2"/>
    <mergeCell ref="E27:H27"/>
    <mergeCell ref="D31:E31"/>
    <mergeCell ref="I2:J2"/>
    <mergeCell ref="E3:F3"/>
    <mergeCell ref="G3:H3"/>
    <mergeCell ref="I3:J3"/>
    <mergeCell ref="B19:D19"/>
    <mergeCell ref="E19:F19"/>
    <mergeCell ref="B4:B5"/>
    <mergeCell ref="C4:C5"/>
    <mergeCell ref="E2:F2"/>
    <mergeCell ref="I19:J19"/>
    <mergeCell ref="G19:H19"/>
    <mergeCell ref="G2:H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rightToLeft="1" tabSelected="1" workbookViewId="0">
      <selection activeCell="A10" sqref="A10"/>
    </sheetView>
  </sheetViews>
  <sheetFormatPr defaultRowHeight="14.25"/>
  <cols>
    <col min="1" max="1" width="99.875" customWidth="1"/>
  </cols>
  <sheetData>
    <row r="2" spans="1:1" ht="42.75">
      <c r="A2" s="187" t="s">
        <v>172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8FF483415EA50649A4EB86FAFE34E46A" ma:contentTypeVersion="1" ma:contentTypeDescription="צור מסמך חדש." ma:contentTypeScope="" ma:versionID="8f307d46d798af71ac5c8c984c0fe0db">
  <xsd:schema xmlns:xsd="http://www.w3.org/2001/XMLSchema" xmlns:xs="http://www.w3.org/2001/XMLSchema" xmlns:p="http://schemas.microsoft.com/office/2006/metadata/properties" xmlns:ns1="http://schemas.microsoft.com/sharepoint/v3" targetNamespace="http://schemas.microsoft.com/office/2006/metadata/properties" ma:root="true" ma:fieldsID="a7d9a4f930959049207f15a5cd620021"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internalName="PublishingStartDate">
      <xsd:simpleType>
        <xsd:restriction base="dms:Unknown"/>
      </xsd:simpleType>
    </xsd:element>
    <xsd:element name="PublishingExpirationDate" ma:index="9" nillable="true" ma:displayName="מתזמן תאריך סיום"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605E653-5359-4D04-B426-58F3D1E7A2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F691F2-E1A0-4409-BEA2-CADA8901058D}">
  <ds:schemaRefs>
    <ds:schemaRef ds:uri="http://schemas.microsoft.com/sharepoint/v3/contenttype/forms"/>
  </ds:schemaRefs>
</ds:datastoreItem>
</file>

<file path=customXml/itemProps3.xml><?xml version="1.0" encoding="utf-8"?>
<ds:datastoreItem xmlns:ds="http://schemas.openxmlformats.org/officeDocument/2006/customXml" ds:itemID="{7C9BB825-FB9B-4D77-B421-BFA93162CA6D}">
  <ds:schemaRefs>
    <ds:schemaRef ds:uri="http://purl.org/dc/elements/1.1/"/>
    <ds:schemaRef ds:uri="http://schemas.microsoft.com/office/2006/metadata/properties"/>
    <ds:schemaRef ds:uri="http://purl.org/dc/terms/"/>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1</vt:i4>
      </vt:variant>
    </vt:vector>
  </HeadingPairs>
  <TitlesOfParts>
    <vt:vector size="8" baseType="lpstr">
      <vt:lpstr>תנאי סף</vt:lpstr>
      <vt:lpstr>איכות</vt:lpstr>
      <vt:lpstr>המלצות</vt:lpstr>
      <vt:lpstr>תוצרים</vt:lpstr>
      <vt:lpstr>ראיון</vt:lpstr>
      <vt:lpstr>מחיר וסיכום</vt:lpstr>
      <vt:lpstr>אישור נגישות לקובץ</vt:lpstr>
      <vt:lpstr>'תנאי סף'!_Ref404259197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Stav Edri</cp:lastModifiedBy>
  <dcterms:created xsi:type="dcterms:W3CDTF">2014-12-29T12:32:12Z</dcterms:created>
  <dcterms:modified xsi:type="dcterms:W3CDTF">2016-11-28T14:07:41Z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0x0101008FF483415EA50649A4EB86FAFE34E46A</vt:lpwstr>
  </property>
</Properties>
</file>